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240" yWindow="105" windowWidth="11355" windowHeight="6405" tabRatio="821" activeTab="0"/>
  </bookViews>
  <sheets>
    <sheet name="Tabel montage tijden Gustav End" sheetId="1" r:id="rId1"/>
    <sheet name="Database" sheetId="2" state="hidden" r:id="rId2"/>
  </sheets>
  <definedNames>
    <definedName name="Tabel1">#REF!</definedName>
    <definedName name="Tabel10">'Database'!$C$612:$D$667</definedName>
    <definedName name="Tabel11">'Database'!$C$669:$D$735</definedName>
    <definedName name="Tabel12">'Database'!$C$737:$D$803</definedName>
    <definedName name="Tabel13">'Database'!$C$805:$D$898</definedName>
    <definedName name="Tabel14">'Database'!$C$900:$D$945</definedName>
    <definedName name="Tabel15">'Database'!$C$947:$D$1000</definedName>
    <definedName name="Tabel16">'Database'!$C$1002:$D$1074</definedName>
    <definedName name="Tabel17">'Database'!$C$1076:$D$1121</definedName>
    <definedName name="Tabel18">'Database'!$C$1123:$D$1161</definedName>
    <definedName name="Tabel19">'Database'!$C$1163:$D$1239</definedName>
    <definedName name="Tabel2">#REF!</definedName>
    <definedName name="Tabel20">'Database'!$C$1241:$D$1284</definedName>
    <definedName name="Tabel21">'Database'!$C$1286:$D$1452</definedName>
    <definedName name="Tabel22">'Database'!$C$1371:$D$1452</definedName>
    <definedName name="Tabel23">'Database'!$C$1454:$D$1479</definedName>
    <definedName name="Tabel24">'Database'!$C$1481:$D$1510</definedName>
    <definedName name="Tabel25">'Database'!$C$1512:$D$1571</definedName>
    <definedName name="Tabel26">'Database'!$C$1573:$D$1667</definedName>
    <definedName name="Tabel27">'Database'!$C$1669:$D$1696</definedName>
    <definedName name="Tabel28">'Database'!$C$1698:$D$1759</definedName>
    <definedName name="Tabel29">'Database'!$C$1771:$D$1813</definedName>
    <definedName name="Tabel3">#REF!</definedName>
    <definedName name="Tabel30">'Database'!$C$1815:$D$1858</definedName>
    <definedName name="Tabel4">#REF!</definedName>
    <definedName name="Tabel5">'Database'!$C$50:$D$98</definedName>
    <definedName name="Tabel6">'Database'!$C$100:$D$151</definedName>
    <definedName name="Tabel7">'Database'!$C$153:$D$218</definedName>
    <definedName name="Tabel8">'Database'!$C$220:$D$462</definedName>
    <definedName name="Tabel9">'Database'!$C$464:$D$610</definedName>
    <definedName name="Tabelvoorbeeld">#REF!</definedName>
  </definedNames>
  <calcPr fullCalcOnLoad="1"/>
</workbook>
</file>

<file path=xl/sharedStrings.xml><?xml version="1.0" encoding="utf-8"?>
<sst xmlns="http://schemas.openxmlformats.org/spreadsheetml/2006/main" count="2248" uniqueCount="1840">
  <si>
    <r>
      <t>Luchtbevochtiger, water tot 4 m</t>
    </r>
    <r>
      <rPr>
        <sz val="10"/>
        <rFont val="Arial"/>
        <family val="2"/>
      </rPr>
      <t>² lente langer 1,5 mtr.</t>
    </r>
  </si>
  <si>
    <r>
      <t>Luchtbevochtiger, water tot 5 m</t>
    </r>
    <r>
      <rPr>
        <sz val="10"/>
        <rFont val="Arial"/>
        <family val="2"/>
      </rPr>
      <t>² lente langer 1,5 mtr.</t>
    </r>
  </si>
  <si>
    <t>Stoomluchtbevochtiger Lumatic type 1</t>
  </si>
  <si>
    <t>Stoomluchtbevochtiger Lumatic type 2</t>
  </si>
  <si>
    <t>Stoomluchtbevochtiger Lumatic type 3</t>
  </si>
  <si>
    <t>Stoomluchtbevochtiger Lumatic type 4</t>
  </si>
  <si>
    <t>Stoomluchtbevochtiger Lumatic type 5</t>
  </si>
  <si>
    <t>Stoomluchtbevochtiger Lumatic type 6</t>
  </si>
  <si>
    <t>Stoomluchtbevochtiger Armstrong type 32</t>
  </si>
  <si>
    <t>Stoomluchtbevochtiger Armstrong type 33</t>
  </si>
  <si>
    <t>Stoomluchtbevochtiger Armstrong type 34</t>
  </si>
  <si>
    <t>Tabel12</t>
  </si>
  <si>
    <t>SELECTEER LUCHTKANALEN ETC.:</t>
  </si>
  <si>
    <t>Meter spiraalsgewijs gerolde buis tot Ø 1.000mm</t>
  </si>
  <si>
    <t>Meter spiraalsgewijs gerolde buis tot Ø 1.100mm</t>
  </si>
  <si>
    <t>Meter spiraalsgewijs gerolde buis tot Ø 1.200mm</t>
  </si>
  <si>
    <t>Meter spiraalsgewijs gerolde buis tot Ø 1.150mm</t>
  </si>
  <si>
    <t>Meter spiraalsgewijs gerolde buis tot Ø 1.250mm</t>
  </si>
  <si>
    <t>Meter spiraalsgewijs gerolde buis tot Ø    900mm</t>
  </si>
  <si>
    <t>Meter spiraalsgewijs gerolde buis tot Ø    800mm</t>
  </si>
  <si>
    <t>Meter spiraalsgewijs gerolde buis tot Ø    630mm</t>
  </si>
  <si>
    <t>Meter spiraalsgewijs gerolde buis tot Ø    600mm</t>
  </si>
  <si>
    <t>Meter spiraalsgewijs gerolde buis tot Ø    550mm</t>
  </si>
  <si>
    <t>Meter spiraalsgewijs gerolde buis tot Ø    500mm</t>
  </si>
  <si>
    <t>Meter spiraalsgewijs gerolde buis tot Ø    450mm</t>
  </si>
  <si>
    <t>Meter spiraalsgewijs gerolde buis tot Ø    400mm</t>
  </si>
  <si>
    <t>Meter spiraalsgewijs gerolde buis tot Ø    350mm</t>
  </si>
  <si>
    <t>Meter spiraalsgewijs gerolde buis tot Ø    300mm</t>
  </si>
  <si>
    <t>Meter spiraalsgewijs gerolde buis tot Ø    250mm</t>
  </si>
  <si>
    <t>Meter spiraalsgewijs gerolde buis tot Ø    225mm</t>
  </si>
  <si>
    <t>Meter spiraalsgewijs gerolde buis tot Ø    200mm</t>
  </si>
  <si>
    <r>
      <t xml:space="preserve">Meter spiraalsgewijs gerolde buis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   160mm</t>
    </r>
  </si>
  <si>
    <r>
      <t xml:space="preserve">Meter spiraalsgewijs gerolde buis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   125mm</t>
    </r>
  </si>
  <si>
    <r>
      <t xml:space="preserve">Meter spiraalsgewijs gerolde buis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   100mm</t>
    </r>
  </si>
  <si>
    <r>
      <t xml:space="preserve">Meter spiraalsgewijs gerolde buis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    80mm</t>
    </r>
  </si>
  <si>
    <r>
      <t>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recht kanaal monteren</t>
    </r>
  </si>
  <si>
    <r>
      <t>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recht kanaal met schuifverbindingen monteren</t>
    </r>
  </si>
  <si>
    <t>Mtr. Leuning op het werk monteren draadpijp DN 20</t>
  </si>
  <si>
    <t>Mtr. Leuning op het werk monteren draadpijp DN 25</t>
  </si>
  <si>
    <r>
      <t xml:space="preserve">Vuilwaterpomp met electromotor tot </t>
    </r>
    <r>
      <rPr>
        <sz val="10"/>
        <rFont val="Arial"/>
        <family val="2"/>
      </rPr>
      <t>Ø 25mm</t>
    </r>
  </si>
  <si>
    <r>
      <t xml:space="preserve">Tapkraan met slangwartel, diameter tot </t>
    </r>
    <r>
      <rPr>
        <sz val="10"/>
        <rFont val="Arial"/>
        <family val="2"/>
      </rPr>
      <t xml:space="preserve">Ø </t>
    </r>
    <r>
      <rPr>
        <sz val="10"/>
        <rFont val="Arial"/>
        <family val="0"/>
      </rPr>
      <t>20mm</t>
    </r>
  </si>
  <si>
    <r>
      <t xml:space="preserve">Vuilwaterpomp met electromotor tot </t>
    </r>
    <r>
      <rPr>
        <sz val="10"/>
        <rFont val="Arial"/>
        <family val="2"/>
      </rPr>
      <t>Ø 32mm</t>
    </r>
  </si>
  <si>
    <r>
      <t xml:space="preserve">Vuilwaterpomp met electromotor tot </t>
    </r>
    <r>
      <rPr>
        <sz val="10"/>
        <rFont val="Arial"/>
        <family val="2"/>
      </rPr>
      <t>Ø 40mm</t>
    </r>
  </si>
  <si>
    <r>
      <t xml:space="preserve">Vuilwaterpomp met electromotor tot </t>
    </r>
    <r>
      <rPr>
        <sz val="10"/>
        <rFont val="Arial"/>
        <family val="2"/>
      </rPr>
      <t>Ø 50mm</t>
    </r>
  </si>
  <si>
    <r>
      <t xml:space="preserve">Vuilwaterpomp met electromotor tot </t>
    </r>
    <r>
      <rPr>
        <sz val="10"/>
        <rFont val="Arial"/>
        <family val="2"/>
      </rPr>
      <t>Ø 65mm</t>
    </r>
  </si>
  <si>
    <r>
      <t xml:space="preserve">Vuilwaterpomp met electromotor tot </t>
    </r>
    <r>
      <rPr>
        <sz val="10"/>
        <rFont val="Arial"/>
        <family val="2"/>
      </rPr>
      <t>Ø 80mm</t>
    </r>
  </si>
  <si>
    <r>
      <t xml:space="preserve">Vuilwaterpomp met electromotor tot </t>
    </r>
    <r>
      <rPr>
        <sz val="10"/>
        <rFont val="Arial"/>
        <family val="2"/>
      </rPr>
      <t>Ø 100mm</t>
    </r>
  </si>
  <si>
    <r>
      <t xml:space="preserve">Vuilwaterpomp met electromotor tot </t>
    </r>
    <r>
      <rPr>
        <sz val="10"/>
        <rFont val="Arial"/>
        <family val="2"/>
      </rPr>
      <t>Ø 125mm</t>
    </r>
  </si>
  <si>
    <t>Gasdrukregelaar met flensaansluiting 200 mm</t>
  </si>
  <si>
    <t>Gasdrukregelaar met flensaansluiting 250 mm</t>
  </si>
  <si>
    <t>Gasdrukregelaar met flensaansluiting 300 mm</t>
  </si>
  <si>
    <t>Gashoofdkraan tot 32 mm</t>
  </si>
  <si>
    <t>Gashoofdkraan tot 50 mm</t>
  </si>
  <si>
    <t>Gashoofdkraan tot 80 mm</t>
  </si>
  <si>
    <t>Gashoofdkraan tot 100 mm</t>
  </si>
  <si>
    <t>Gasfilter met afneembaar deksel 25 mm</t>
  </si>
  <si>
    <t>Gasfilter met afneembaar deksel 32 mm</t>
  </si>
  <si>
    <t>Gasfilter met afneembaar deksel 40 mm</t>
  </si>
  <si>
    <t>Gasfilter met afneembaar deksel 50 mm</t>
  </si>
  <si>
    <t>Gasfilter met afneembaar deksel 65 mm</t>
  </si>
  <si>
    <t>Gasfilter met afneembaar deksel 80 mm</t>
  </si>
  <si>
    <t>Gasfilter met afneembaar deksel 100 mm</t>
  </si>
  <si>
    <t>Gasfilter met afneembaar deksel 125 mm</t>
  </si>
  <si>
    <t>Gasfilter met afneembaar deksel 150 mm</t>
  </si>
  <si>
    <t>Gasfilter met afneembaar deksel 175 mm</t>
  </si>
  <si>
    <t>Gasfilter met afneembaar deksel 200 mm</t>
  </si>
  <si>
    <t>Gasfilter met afneembaar deksel 250 mm</t>
  </si>
  <si>
    <t>Gasfilter met afneembaar deksel 300 mm</t>
  </si>
  <si>
    <t>Reinigings T-stukken tot 25 mm</t>
  </si>
  <si>
    <t>Reinigings T-stukken tot 40 mm</t>
  </si>
  <si>
    <t>Reinigings T-stukken tot 65 mm</t>
  </si>
  <si>
    <t>Reinigings T-stukken tot 100 mm</t>
  </si>
  <si>
    <t>Kranen voor gastoestellen doorlaat 32 mm</t>
  </si>
  <si>
    <t>Kranen voor gastoestellen doorlaat 20 mm</t>
  </si>
  <si>
    <t>Gasaansluiting gasgestookt warmwatertoestel 15 mm</t>
  </si>
  <si>
    <t>Gasaansluiting gasgestookt warmwatertoestel 20 mm</t>
  </si>
  <si>
    <r>
      <t xml:space="preserve">Kunststof ontstoppingsstuk, ontluchtingskap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125 mm</t>
    </r>
  </si>
  <si>
    <r>
      <t xml:space="preserve">Kunststof ontstoppingsstuk, ontluchtingskap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160 mm</t>
    </r>
  </si>
  <si>
    <r>
      <t xml:space="preserve">Kunststof ontstoppingsstuk, ontluchtingskap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200 mm</t>
    </r>
  </si>
  <si>
    <r>
      <t xml:space="preserve">Kunststof expansiestuk, sifonbocht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32 mm</t>
    </r>
  </si>
  <si>
    <r>
      <t xml:space="preserve">Kunststof expansiestuk, sifonbocht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40 mm</t>
    </r>
  </si>
  <si>
    <r>
      <t xml:space="preserve">Kunststof expansiestuk, sifonbocht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</t>
    </r>
  </si>
  <si>
    <r>
      <t xml:space="preserve">Kunststof expansiestuk, sifonbocht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75 mm</t>
    </r>
  </si>
  <si>
    <r>
      <t xml:space="preserve">Kunststof expansiestuk, sifonbocht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110 mm</t>
    </r>
  </si>
  <si>
    <r>
      <t xml:space="preserve">Kunststof expansiestuk, sifonbocht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125 mm</t>
    </r>
  </si>
  <si>
    <r>
      <t xml:space="preserve">Kunststof expansiestuk, sifonbocht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160 mm</t>
    </r>
  </si>
  <si>
    <r>
      <t xml:space="preserve">Kunststof expansiestuk, sifonbocht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200 mm</t>
    </r>
  </si>
  <si>
    <r>
      <t xml:space="preserve">Verloopstuk gietijzer naar kunststof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32 mm</t>
    </r>
  </si>
  <si>
    <r>
      <t xml:space="preserve">Verloopstuk gietijzer naar kunststof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40 mm</t>
    </r>
  </si>
  <si>
    <r>
      <t xml:space="preserve">Verloopstuk gietijzer naar kunststof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</t>
    </r>
  </si>
  <si>
    <r>
      <t xml:space="preserve">Verloopstuk gietijzer naar kunststof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75 mm</t>
    </r>
  </si>
  <si>
    <r>
      <t xml:space="preserve">Verloopstuk gietijzer naar kunststof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110 mm</t>
    </r>
  </si>
  <si>
    <r>
      <t xml:space="preserve">Verloopstuk gietijzer naar kunststof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125 mm</t>
    </r>
  </si>
  <si>
    <r>
      <t xml:space="preserve">Verloopstuk gietijzer naar kunststof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160 mm</t>
    </r>
  </si>
  <si>
    <r>
      <t xml:space="preserve">Verloopstuk gietijzer naar kunststof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200 mm</t>
    </r>
  </si>
  <si>
    <r>
      <t xml:space="preserve">Balkonafvoer, dakafvoer of stalput 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</t>
    </r>
  </si>
  <si>
    <r>
      <t xml:space="preserve">Balkonafvoer, dakafvoer of stalput 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75 mm</t>
    </r>
  </si>
  <si>
    <r>
      <t xml:space="preserve">Balkonafvoer, dakafvoer of stalput 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110 mm</t>
    </r>
  </si>
  <si>
    <r>
      <t xml:space="preserve">Balkonafvoer, dakafvoer of stalput 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125 mm</t>
    </r>
  </si>
  <si>
    <r>
      <t xml:space="preserve">Balkonafvoer, dakafvoer of stalput 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160 mm</t>
    </r>
  </si>
  <si>
    <r>
      <t xml:space="preserve">Hulzen in beton bejistingen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80 mm</t>
    </r>
  </si>
  <si>
    <r>
      <t xml:space="preserve">Hulzen in beton bejistingen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110 mm</t>
    </r>
  </si>
  <si>
    <r>
      <t xml:space="preserve">Hulzen in beton bejistingen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125 mm</t>
    </r>
  </si>
  <si>
    <r>
      <t xml:space="preserve">Hulzen in beton bejistingen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160 mm</t>
    </r>
  </si>
  <si>
    <r>
      <t xml:space="preserve">Hulzen in beton bejistingen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200 mm</t>
    </r>
  </si>
  <si>
    <r>
      <t xml:space="preserve">Hulzen in beton bejistingen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250 mm</t>
    </r>
  </si>
  <si>
    <t>Tabel25</t>
  </si>
  <si>
    <t>SELECTEER AFVOERLEIDINGEN GIETIJZER:</t>
  </si>
  <si>
    <r>
      <t xml:space="preserve">SML overgangstukken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</t>
    </r>
  </si>
  <si>
    <r>
      <t xml:space="preserve">SML overgangstukken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75 mm</t>
    </r>
  </si>
  <si>
    <r>
      <t xml:space="preserve">SML overgangstukken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110 mm</t>
    </r>
  </si>
  <si>
    <r>
      <t xml:space="preserve">SML overgangstukken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125 mm</t>
    </r>
  </si>
  <si>
    <r>
      <t xml:space="preserve">SML overgangstukken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160 mm</t>
    </r>
  </si>
  <si>
    <r>
      <t xml:space="preserve">SML overgangstukken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200 mm</t>
    </r>
  </si>
  <si>
    <r>
      <t xml:space="preserve">SML overgangstukken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250 mm</t>
    </r>
  </si>
  <si>
    <r>
      <t xml:space="preserve">SML overgangstukken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300 mm</t>
    </r>
  </si>
  <si>
    <r>
      <t xml:space="preserve">SML ontstoppingsstuk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</t>
    </r>
  </si>
  <si>
    <r>
      <t xml:space="preserve">Meter SML mofloze gietijzeren afvoerbuis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</t>
    </r>
  </si>
  <si>
    <r>
      <t xml:space="preserve">Meter SML mofloze gietijzeren afvoerbuis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75 mm</t>
    </r>
  </si>
  <si>
    <r>
      <t xml:space="preserve">Meter SML mofloze gietijzeren afvoerbuis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110 mm</t>
    </r>
  </si>
  <si>
    <r>
      <t xml:space="preserve">Meter SML mofloze gietijzeren afvoerbuis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125 mm</t>
    </r>
  </si>
  <si>
    <r>
      <t xml:space="preserve">Meter SML mofloze gietijzeren afvoerbuis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160 mm</t>
    </r>
  </si>
  <si>
    <r>
      <t xml:space="preserve">Meter SML mofloze gietijzeren afvoerbuis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200 mm</t>
    </r>
  </si>
  <si>
    <r>
      <t xml:space="preserve">Meter SML mofloze gietijzeren afvoerbuis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250 mm</t>
    </r>
  </si>
  <si>
    <r>
      <t xml:space="preserve">Meter SML mofloze gietijzeren afvoerbuis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300 mm</t>
    </r>
  </si>
  <si>
    <r>
      <t xml:space="preserve">SML bocht of sprongstuk gietijzer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</t>
    </r>
  </si>
  <si>
    <r>
      <t xml:space="preserve">SML bocht of sprongstuk gietijzer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75 mm</t>
    </r>
  </si>
  <si>
    <r>
      <t xml:space="preserve">SML bocht of sprongstuk gietijzer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110 mm</t>
    </r>
  </si>
  <si>
    <r>
      <t xml:space="preserve">SML bocht of sprongstuk gietijzer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125 mm</t>
    </r>
  </si>
  <si>
    <r>
      <t xml:space="preserve">SML bocht of sprongstuk gietijzer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160 mm</t>
    </r>
  </si>
  <si>
    <r>
      <t xml:space="preserve">SML bocht of sprongstuk gietijzer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200 mm</t>
    </r>
  </si>
  <si>
    <r>
      <t xml:space="preserve">SML bocht of sprongstuk gietijzer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250 mm</t>
    </r>
  </si>
  <si>
    <r>
      <t xml:space="preserve">SML bocht of sprongstuk gietijzer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300 mm</t>
    </r>
  </si>
  <si>
    <r>
      <t xml:space="preserve">SML T-stuk gietijzer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</t>
    </r>
  </si>
  <si>
    <r>
      <t xml:space="preserve">SML T-stuk gietijzer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75 mm</t>
    </r>
  </si>
  <si>
    <r>
      <t xml:space="preserve">SML T-stuk gietijzer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110 mm</t>
    </r>
  </si>
  <si>
    <r>
      <t xml:space="preserve">SML T-stuk gietijzer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125 mm</t>
    </r>
  </si>
  <si>
    <r>
      <t xml:space="preserve">SML T-stuk gietijzer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160 mm</t>
    </r>
  </si>
  <si>
    <r>
      <t xml:space="preserve">SML T-stuk gietijzer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200 mm</t>
    </r>
  </si>
  <si>
    <t>ALUM. BUIS</t>
  </si>
  <si>
    <t>Ø 14</t>
  </si>
  <si>
    <t>Ø 16</t>
  </si>
  <si>
    <t>Ø 20</t>
  </si>
  <si>
    <t>VLOERVERW</t>
  </si>
  <si>
    <t>VERZ. BUIS</t>
  </si>
  <si>
    <t>Ø 65</t>
  </si>
  <si>
    <t>SPRINKLER</t>
  </si>
  <si>
    <t>SANITAIR</t>
  </si>
  <si>
    <t>Omsch.</t>
  </si>
  <si>
    <t>wc</t>
  </si>
  <si>
    <t>wc inb.</t>
  </si>
  <si>
    <t>bidet</t>
  </si>
  <si>
    <t>urinoir</t>
  </si>
  <si>
    <t>wt kw</t>
  </si>
  <si>
    <t>fontein</t>
  </si>
  <si>
    <t>ug kw</t>
  </si>
  <si>
    <r>
      <t>ug</t>
    </r>
    <r>
      <rPr>
        <sz val="8"/>
        <rFont val="Arial"/>
        <family val="2"/>
      </rPr>
      <t xml:space="preserve"> meng</t>
    </r>
  </si>
  <si>
    <r>
      <t>wt</t>
    </r>
    <r>
      <rPr>
        <sz val="8"/>
        <rFont val="Arial"/>
        <family val="2"/>
      </rPr>
      <t xml:space="preserve"> meng</t>
    </r>
  </si>
  <si>
    <t>douche</t>
  </si>
  <si>
    <t>d + bak</t>
  </si>
  <si>
    <t>bad</t>
  </si>
  <si>
    <t>gootst.</t>
  </si>
  <si>
    <t>trog 1</t>
  </si>
  <si>
    <t>trog 2</t>
  </si>
  <si>
    <t>trog 3</t>
  </si>
  <si>
    <t>tapkr.</t>
  </si>
  <si>
    <r>
      <t>cl</t>
    </r>
    <r>
      <rPr>
        <sz val="8"/>
        <rFont val="Arial"/>
        <family val="2"/>
      </rPr>
      <t xml:space="preserve"> houder</t>
    </r>
  </si>
  <si>
    <t>jashaak</t>
  </si>
  <si>
    <t>asbak</t>
  </si>
  <si>
    <t>spiegel</t>
  </si>
  <si>
    <t>plancet</t>
  </si>
  <si>
    <t>bsh zkast</t>
  </si>
  <si>
    <t>bsh mkast</t>
  </si>
  <si>
    <t>bsh inb.</t>
  </si>
  <si>
    <t>poeder bl</t>
  </si>
  <si>
    <t>sprink kop</t>
  </si>
  <si>
    <t>CV-KETEL</t>
  </si>
  <si>
    <t>tot. kw</t>
  </si>
  <si>
    <t>CV-COMBI</t>
  </si>
  <si>
    <t>geiser</t>
  </si>
  <si>
    <t>GAS GEISER</t>
  </si>
  <si>
    <t>GAS BOILER</t>
  </si>
  <si>
    <t>tot. ltr.</t>
  </si>
  <si>
    <t>ELEK BOILER</t>
  </si>
  <si>
    <t>EXP VATEN</t>
  </si>
  <si>
    <t>inh. ltr.</t>
  </si>
  <si>
    <t>CIRC. POMP</t>
  </si>
  <si>
    <t>AFSLUITER</t>
  </si>
  <si>
    <t>Flens</t>
  </si>
  <si>
    <t>RADIATOREN</t>
  </si>
  <si>
    <t>plaat 3 m</t>
  </si>
  <si>
    <t>plaat 5 m</t>
  </si>
  <si>
    <t>leden 3 m</t>
  </si>
  <si>
    <t>leden 5 m</t>
  </si>
  <si>
    <t>conv 1 m</t>
  </si>
  <si>
    <t>conv 2 m</t>
  </si>
  <si>
    <t>conv 3 m</t>
  </si>
  <si>
    <t>afsluiter</t>
  </si>
  <si>
    <t>voetvent.</t>
  </si>
  <si>
    <t>koppeling</t>
  </si>
  <si>
    <t>ontluchter</t>
  </si>
  <si>
    <t>aftapper</t>
  </si>
  <si>
    <t>therm.kop</t>
  </si>
  <si>
    <t>af/aan ko</t>
  </si>
  <si>
    <t>OVERSTORT</t>
  </si>
  <si>
    <t>2½"</t>
  </si>
  <si>
    <t>NAAMPLAAT</t>
  </si>
  <si>
    <t>resopal</t>
  </si>
  <si>
    <t>VULSLANG</t>
  </si>
  <si>
    <t>set</t>
  </si>
  <si>
    <t>Meter kunststof luchttoevoerbuis tot Ø400mm</t>
  </si>
  <si>
    <t>Meter kunststof luchttoevoerbuis tot Ø500mm</t>
  </si>
  <si>
    <r>
      <t>Hulpstuk luchttoevoerbocht kunststof tot</t>
    </r>
    <r>
      <rPr>
        <sz val="10"/>
        <rFont val="Arial"/>
        <family val="2"/>
      </rPr>
      <t xml:space="preserve"> Ø100mm</t>
    </r>
  </si>
  <si>
    <t>Hulpstuk luchttoevoerbocht kunststof tot Ø200mm</t>
  </si>
  <si>
    <t>Hulpstuk luchttoevoerbocht kunststof tot Ø300mm</t>
  </si>
  <si>
    <t>Hulpstuk luchttoevoerbocht kunststof tot Ø400mm</t>
  </si>
  <si>
    <t>Hulpstuk luchttoevoerbocht kunststof tot Ø500mm</t>
  </si>
  <si>
    <t>Tabel5</t>
  </si>
  <si>
    <t>Plaatradiator lengte tot 5 meter</t>
  </si>
  <si>
    <t>Stralingspaneel lengte tot 10 meter</t>
  </si>
  <si>
    <t>Plaatradiator lengte tot 3 meter</t>
  </si>
  <si>
    <t>Ledenradiator lengte tot 3 meter</t>
  </si>
  <si>
    <t>Ledenradiator lengte tot 5 meter</t>
  </si>
  <si>
    <t>Stralingspaneel lengte tot 3 meter</t>
  </si>
  <si>
    <t>Stralingspaneel lengte tot 5 meter</t>
  </si>
  <si>
    <t>Stralingspaneel lengte tot 6 meter</t>
  </si>
  <si>
    <t>Stralingspaneel lengte tot 7 meter</t>
  </si>
  <si>
    <t>Stralingspaneel lengte tot 8 meter</t>
  </si>
  <si>
    <t>Stralingspaneel lengte tot 9 meter</t>
  </si>
  <si>
    <t>Convector natuurlijke ventilatie lengte tot 1 meter</t>
  </si>
  <si>
    <t>Convector natuurlijke ventilatie lengte tot 2 meter</t>
  </si>
  <si>
    <t>Convector natuurlijke ventilatie lengte tot 3 meter</t>
  </si>
  <si>
    <t>Convector natuurlijke ventilatie lengte tot 4 meter</t>
  </si>
  <si>
    <t>Convector natuurlijke ventilatie lengte tot 5 meter</t>
  </si>
  <si>
    <t>Convector natuurlijke ventilatie lengte tot 6 meter</t>
  </si>
  <si>
    <t>Convector geforceerde ventilatie lengte tot 0,7 meter</t>
  </si>
  <si>
    <t>Convector geforceerde ventilatie lengte tot 1,1 meter</t>
  </si>
  <si>
    <t>Convector geforceerde ventilatie lengte tot 1,5 meter</t>
  </si>
  <si>
    <t>SELECTEER VERWARMER:</t>
  </si>
  <si>
    <t>Luchtverhitter gewicht tot 50kg montage hoogte 3mtr.</t>
  </si>
  <si>
    <t>Luchtverhitter gewicht tot 100kg montage hoogte 3mtr.</t>
  </si>
  <si>
    <t>Luchtverhitter gewicht tot 150kg montage hoogte 3mtr.</t>
  </si>
  <si>
    <t>Luchtverhitter gewicht tot 200kg montage hoogte 3mtr.</t>
  </si>
  <si>
    <t>Luchtverhitter gewicht tot 250kg montage hoogte 3mtr.</t>
  </si>
  <si>
    <t>Luchtverhitter gewicht tot 300kg montage hoogte 3mtr.</t>
  </si>
  <si>
    <t>Luchtverhitter gewicht tot 350kg montage hoogte 3mtr.</t>
  </si>
  <si>
    <t>Luchtverhitter gewicht tot 400kg montage hoogte 3mtr.</t>
  </si>
  <si>
    <t>Luchtverhitter gewicht tot 50kg montage hoogte 7mtr.</t>
  </si>
  <si>
    <t>Luchtverhitter gewicht tot 100kg montage hoogte 7mtr.</t>
  </si>
  <si>
    <t>Luchtverhitter gewicht tot 150kg montage hoogte 7mtr.</t>
  </si>
  <si>
    <t>Luchtverhitter gewicht tot 200kg montage hoogte 7mtr.</t>
  </si>
  <si>
    <t>Luchtverhitter gewicht tot 250kg montage hoogte 7mtr.</t>
  </si>
  <si>
    <t>Luchtverhitter gewicht tot 300kg montage hoogte 7mtr.</t>
  </si>
  <si>
    <t>Luchtverhitter gewicht tot 350kg montage hoogte 7mtr.</t>
  </si>
  <si>
    <t>Luchtverhitter gewicht tot 400kg montage hoogte 7mtr.</t>
  </si>
  <si>
    <t>Warmtepompunit compleet tot 250kg</t>
  </si>
  <si>
    <t>Warmtepompunit compleet tot 300kg</t>
  </si>
  <si>
    <t>Warmtepompunit compleet tot 400kg</t>
  </si>
  <si>
    <t>Warmtepompunit compleet tot 500kg</t>
  </si>
  <si>
    <t>Warmtepompunit compleet tot 600kg</t>
  </si>
  <si>
    <t>Warmtepompunit compleet tot 700kg</t>
  </si>
  <si>
    <t>Af- en aankoppelen radiatoren (zonder water)</t>
  </si>
  <si>
    <t>Af- en aankoppelen radiatoren (met water)</t>
  </si>
  <si>
    <t>Radiator afsluiter dubbel instelbaar</t>
  </si>
  <si>
    <t>Radiator voetventiel instelbaar</t>
  </si>
  <si>
    <t>Radiator ontluchter</t>
  </si>
  <si>
    <t>Radiator aftapper</t>
  </si>
  <si>
    <t>Radiator afsluiter thermostatisch</t>
  </si>
  <si>
    <t>Radiator thermostaatkop</t>
  </si>
  <si>
    <t>Radiator koppeling</t>
  </si>
  <si>
    <t>Tabel6</t>
  </si>
  <si>
    <t>SELECTEER PIJPLEIDINGEN EN TOEBEHOREN:</t>
  </si>
  <si>
    <r>
      <t xml:space="preserve">Meter dikwandige draadpijp </t>
    </r>
    <r>
      <rPr>
        <sz val="10"/>
        <rFont val="Arial"/>
        <family val="2"/>
      </rPr>
      <t>Ø 1</t>
    </r>
    <r>
      <rPr>
        <sz val="10"/>
        <rFont val="Arial"/>
        <family val="0"/>
      </rPr>
      <t>"</t>
    </r>
  </si>
  <si>
    <r>
      <t xml:space="preserve">Meter dikwandige draadpijp </t>
    </r>
    <r>
      <rPr>
        <sz val="10"/>
        <rFont val="Arial"/>
        <family val="2"/>
      </rPr>
      <t xml:space="preserve">Ø </t>
    </r>
    <r>
      <rPr>
        <sz val="10"/>
        <rFont val="Arial"/>
        <family val="0"/>
      </rPr>
      <t>3/4"</t>
    </r>
  </si>
  <si>
    <r>
      <t xml:space="preserve">Meter dikwandige draadpijp </t>
    </r>
    <r>
      <rPr>
        <sz val="10"/>
        <rFont val="Arial"/>
        <family val="2"/>
      </rPr>
      <t>Ø 1/2</t>
    </r>
    <r>
      <rPr>
        <sz val="10"/>
        <rFont val="Arial"/>
        <family val="0"/>
      </rPr>
      <t>"</t>
    </r>
  </si>
  <si>
    <r>
      <t xml:space="preserve">Meter dikwandige draadpijp </t>
    </r>
    <r>
      <rPr>
        <sz val="10"/>
        <rFont val="Arial"/>
        <family val="2"/>
      </rPr>
      <t xml:space="preserve">Ø </t>
    </r>
    <r>
      <rPr>
        <sz val="10"/>
        <rFont val="Arial"/>
        <family val="0"/>
      </rPr>
      <t>3/8"</t>
    </r>
  </si>
  <si>
    <r>
      <t xml:space="preserve">Meter kunststof vloerverwarmingsbuis </t>
    </r>
    <r>
      <rPr>
        <sz val="10"/>
        <rFont val="Arial"/>
        <family val="2"/>
      </rPr>
      <t>Ø 20</t>
    </r>
    <r>
      <rPr>
        <sz val="10"/>
        <rFont val="Arial"/>
        <family val="0"/>
      </rPr>
      <t>mm</t>
    </r>
  </si>
  <si>
    <r>
      <t xml:space="preserve">Meter kunststof vloerverwarmingsbuis </t>
    </r>
    <r>
      <rPr>
        <sz val="10"/>
        <rFont val="Arial"/>
        <family val="2"/>
      </rPr>
      <t xml:space="preserve">Ø </t>
    </r>
    <r>
      <rPr>
        <sz val="10"/>
        <rFont val="Arial"/>
        <family val="0"/>
      </rPr>
      <t>14mm</t>
    </r>
  </si>
  <si>
    <r>
      <t xml:space="preserve">Meter kunststof vloerverwarmingsbuis </t>
    </r>
    <r>
      <rPr>
        <sz val="10"/>
        <rFont val="Arial"/>
        <family val="2"/>
      </rPr>
      <t xml:space="preserve">Ø </t>
    </r>
    <r>
      <rPr>
        <sz val="10"/>
        <rFont val="Arial"/>
        <family val="0"/>
      </rPr>
      <t>16mm</t>
    </r>
  </si>
  <si>
    <r>
      <t xml:space="preserve">Meter dunwandige cv-buis </t>
    </r>
    <r>
      <rPr>
        <sz val="10"/>
        <rFont val="Arial"/>
        <family val="2"/>
      </rPr>
      <t xml:space="preserve">Ø </t>
    </r>
    <r>
      <rPr>
        <sz val="10"/>
        <rFont val="Arial"/>
        <family val="0"/>
      </rPr>
      <t>12mm</t>
    </r>
  </si>
  <si>
    <r>
      <t xml:space="preserve">Meter dunwandige cv-buis </t>
    </r>
    <r>
      <rPr>
        <sz val="10"/>
        <rFont val="Arial"/>
        <family val="2"/>
      </rPr>
      <t xml:space="preserve">Ø </t>
    </r>
    <r>
      <rPr>
        <sz val="10"/>
        <rFont val="Arial"/>
        <family val="0"/>
      </rPr>
      <t>15mm</t>
    </r>
  </si>
  <si>
    <t>Meter dunwandige cv-buis Ø 22mm</t>
  </si>
  <si>
    <t>Meter dunwandige cv-buis Ø 28mm</t>
  </si>
  <si>
    <t>Meter dunwandige cv-buis Ø 35mm</t>
  </si>
  <si>
    <t>Meter dunwandige cv-buis Ø 42mm</t>
  </si>
  <si>
    <r>
      <t xml:space="preserve">Meter rood koperen buis </t>
    </r>
    <r>
      <rPr>
        <sz val="10"/>
        <rFont val="Arial"/>
        <family val="2"/>
      </rPr>
      <t xml:space="preserve">Ø </t>
    </r>
    <r>
      <rPr>
        <sz val="10"/>
        <rFont val="Arial"/>
        <family val="0"/>
      </rPr>
      <t>12mm</t>
    </r>
  </si>
  <si>
    <r>
      <t xml:space="preserve">Meter rood koperen buis </t>
    </r>
    <r>
      <rPr>
        <sz val="10"/>
        <rFont val="Arial"/>
        <family val="2"/>
      </rPr>
      <t xml:space="preserve">Ø </t>
    </r>
    <r>
      <rPr>
        <sz val="10"/>
        <rFont val="Arial"/>
        <family val="0"/>
      </rPr>
      <t>15mm</t>
    </r>
  </si>
  <si>
    <r>
      <t xml:space="preserve">Meter rood koperen buis </t>
    </r>
    <r>
      <rPr>
        <sz val="10"/>
        <rFont val="Arial"/>
        <family val="2"/>
      </rPr>
      <t>Ø 2</t>
    </r>
    <r>
      <rPr>
        <sz val="10"/>
        <rFont val="Arial"/>
        <family val="0"/>
      </rPr>
      <t>2mm</t>
    </r>
  </si>
  <si>
    <r>
      <t xml:space="preserve">Meter rood koperen buis </t>
    </r>
    <r>
      <rPr>
        <sz val="10"/>
        <rFont val="Arial"/>
        <family val="2"/>
      </rPr>
      <t xml:space="preserve">Ø </t>
    </r>
    <r>
      <rPr>
        <sz val="10"/>
        <rFont val="Arial"/>
        <family val="0"/>
      </rPr>
      <t>28mm</t>
    </r>
  </si>
  <si>
    <r>
      <t xml:space="preserve">Meter rood koperen buis </t>
    </r>
    <r>
      <rPr>
        <sz val="10"/>
        <rFont val="Arial"/>
        <family val="2"/>
      </rPr>
      <t>Ø 35</t>
    </r>
    <r>
      <rPr>
        <sz val="10"/>
        <rFont val="Arial"/>
        <family val="0"/>
      </rPr>
      <t>mm</t>
    </r>
  </si>
  <si>
    <r>
      <t xml:space="preserve">Meter rood koperen buis </t>
    </r>
    <r>
      <rPr>
        <sz val="10"/>
        <rFont val="Arial"/>
        <family val="2"/>
      </rPr>
      <t>Ø 4</t>
    </r>
    <r>
      <rPr>
        <sz val="10"/>
        <rFont val="Arial"/>
        <family val="0"/>
      </rPr>
      <t>2mm</t>
    </r>
  </si>
  <si>
    <r>
      <t xml:space="preserve">Meter rood koperen buis </t>
    </r>
    <r>
      <rPr>
        <sz val="10"/>
        <rFont val="Arial"/>
        <family val="2"/>
      </rPr>
      <t>Ø 54</t>
    </r>
    <r>
      <rPr>
        <sz val="10"/>
        <rFont val="Arial"/>
        <family val="0"/>
      </rPr>
      <t>mm</t>
    </r>
  </si>
  <si>
    <r>
      <t xml:space="preserve">Meter rood koperen WICU buis </t>
    </r>
    <r>
      <rPr>
        <sz val="10"/>
        <rFont val="Arial"/>
        <family val="2"/>
      </rPr>
      <t xml:space="preserve">Ø </t>
    </r>
    <r>
      <rPr>
        <sz val="10"/>
        <rFont val="Arial"/>
        <family val="0"/>
      </rPr>
      <t>8mm</t>
    </r>
  </si>
  <si>
    <t>Meter rood koperen WICU buis Ø 10mm</t>
  </si>
  <si>
    <t>Meter rood koperen WICU buis Ø 12mm</t>
  </si>
  <si>
    <t>Meter rood koperen WICU buis Ø 15mm</t>
  </si>
  <si>
    <t>Meter rood koperen WICU buis Ø 18mm</t>
  </si>
  <si>
    <t>Meter rood koperen WICU buis Ø 22mm</t>
  </si>
  <si>
    <t>Meter rood koperen WICU buis Ø 28mm</t>
  </si>
  <si>
    <t>Meter rood koperen WICU buis Ø 35mm</t>
  </si>
  <si>
    <t>Meter rood koperen WICU buis Ø 42mm</t>
  </si>
  <si>
    <t>Meter rood koperen WICU buis Ø 54mm</t>
  </si>
  <si>
    <r>
      <t xml:space="preserve">Meter kunststof buis in afwerkvloer </t>
    </r>
    <r>
      <rPr>
        <sz val="10"/>
        <rFont val="Arial"/>
        <family val="2"/>
      </rPr>
      <t xml:space="preserve">Ø </t>
    </r>
    <r>
      <rPr>
        <sz val="10"/>
        <rFont val="Arial"/>
        <family val="0"/>
      </rPr>
      <t>10mm</t>
    </r>
  </si>
  <si>
    <r>
      <t xml:space="preserve">Meter kunststof buis in afwerkvloer </t>
    </r>
    <r>
      <rPr>
        <sz val="10"/>
        <rFont val="Arial"/>
        <family val="2"/>
      </rPr>
      <t xml:space="preserve">Ø </t>
    </r>
    <r>
      <rPr>
        <sz val="10"/>
        <rFont val="Arial"/>
        <family val="0"/>
      </rPr>
      <t>15mm</t>
    </r>
  </si>
  <si>
    <r>
      <t xml:space="preserve">Meter kunststof buis in afwerkvloer </t>
    </r>
    <r>
      <rPr>
        <sz val="10"/>
        <rFont val="Arial"/>
        <family val="2"/>
      </rPr>
      <t>Ø 20</t>
    </r>
    <r>
      <rPr>
        <sz val="10"/>
        <rFont val="Arial"/>
        <family val="0"/>
      </rPr>
      <t>mm</t>
    </r>
  </si>
  <si>
    <r>
      <t xml:space="preserve">Meter kunststof buis in afwerkvloer </t>
    </r>
    <r>
      <rPr>
        <sz val="10"/>
        <rFont val="Arial"/>
        <family val="2"/>
      </rPr>
      <t>Ø 25</t>
    </r>
    <r>
      <rPr>
        <sz val="10"/>
        <rFont val="Arial"/>
        <family val="0"/>
      </rPr>
      <t>mm</t>
    </r>
  </si>
  <si>
    <t>Filter kanaalinbouw tot   10.000 m³/h</t>
  </si>
  <si>
    <t>Filter kanaalinbouw tot       600 m³/h</t>
  </si>
  <si>
    <t>Filter kanaalinbouw tot   20.000 m³/h</t>
  </si>
  <si>
    <t>Filter kanaalinbouw tot   30.000 m³/h</t>
  </si>
  <si>
    <t>Filter wandinbouw tot    10.000 m³/h</t>
  </si>
  <si>
    <t>Filter wandinbouw tot         600 m³/h</t>
  </si>
  <si>
    <t>Filter wandinbouw tot    20.000 m³/h</t>
  </si>
  <si>
    <t>Filter wandinbouw tot    30.000 m³/h</t>
  </si>
  <si>
    <t>Zakkenfijnfilter kanaalinbouw tot       600 m³/h</t>
  </si>
  <si>
    <t>Zakkenfijnfilter kanaalinbouw tot   10.000 m³/h</t>
  </si>
  <si>
    <t>Zakkenfijnfilter kanaalinbouw tot   20.000 m³/h</t>
  </si>
  <si>
    <t>Zakkenfijnfilter kanaalinbouw tot   30.000 m³/h</t>
  </si>
  <si>
    <t>Opstellen, aansluiten boilercombinatie tot 1000 kg</t>
  </si>
  <si>
    <t>Opstellen, aansluiten boilercombinatie tot 1200 kg</t>
  </si>
  <si>
    <t>Opstellen, aansluiten boilercombinatie tot 1500 kg</t>
  </si>
  <si>
    <t>Tabel9</t>
  </si>
  <si>
    <t>SELECTEER DIVERSEN:</t>
  </si>
  <si>
    <t>Vulslangset compleet ophangrekje</t>
  </si>
  <si>
    <t>Gas- en wateraansluiting combiketels</t>
  </si>
  <si>
    <t>Thermometer met messing beschermhuls</t>
  </si>
  <si>
    <t>Ketel vul- en aftapkraan tot 40mm</t>
  </si>
  <si>
    <t>Ketel vul- en aftapkraan boven de 40mm</t>
  </si>
  <si>
    <t>Terugslagkleppen tot 40mm</t>
  </si>
  <si>
    <t>Terugslagkleppen boven de 40mm</t>
  </si>
  <si>
    <t>Toebehoren ketels, ruimtethermostaat monteren</t>
  </si>
  <si>
    <t>Toebehoren ketels, maximaalthermostaat monteren</t>
  </si>
  <si>
    <t>Toebehoren ketels, boilerthermostaat monteren</t>
  </si>
  <si>
    <t>Toebehoren ketels, luchtkanaalthermostaat monteren</t>
  </si>
  <si>
    <t>Resopal naamplaatje, inclusief bevestiging</t>
  </si>
  <si>
    <t>Tabel10</t>
  </si>
  <si>
    <t>Kamerthermostaat</t>
  </si>
  <si>
    <t>Inblaasthermostaat in een luchtkanaal</t>
  </si>
  <si>
    <t>Inblaasthermostaat in de ruimte</t>
  </si>
  <si>
    <t>Dompelthermostaat (maximaal)</t>
  </si>
  <si>
    <t>Reduceerventiel met flens doorlaat 15 mm</t>
  </si>
  <si>
    <t>Reduceerventiel met flens doorlaat 20 mm</t>
  </si>
  <si>
    <t>Reduceerventiel met flens doorlaat 25 mm</t>
  </si>
  <si>
    <t>Reduceerventiel met flens doorlaat 32 mm</t>
  </si>
  <si>
    <t>Reduceerventiel met flens doorlaat 40 mm</t>
  </si>
  <si>
    <t>Reduceerventiel met flens doorlaat 50 mm</t>
  </si>
  <si>
    <t>Reduceerventiel met flens doorlaat 65 mm</t>
  </si>
  <si>
    <t>Reduceerventiel met flens doorlaat 80 mm</t>
  </si>
  <si>
    <t>Reduceerventiel met flens doorlaat 100 mm</t>
  </si>
  <si>
    <t>Reduceerventiel met flens doorlaat 125 mm</t>
  </si>
  <si>
    <t>Reduceerventiel met flens doorlaat 150 mm</t>
  </si>
  <si>
    <t>Reduceerventiel met flens doorlaat 175 mm</t>
  </si>
  <si>
    <t>Reduceerventiel met flens doorlaat 200 mm</t>
  </si>
  <si>
    <t>Reduceerventiel met flens doorlaat 250 mm</t>
  </si>
  <si>
    <r>
      <t xml:space="preserve">Vuilwaterpomp met electromotor tot </t>
    </r>
    <r>
      <rPr>
        <sz val="10"/>
        <rFont val="Arial"/>
        <family val="2"/>
      </rPr>
      <t>Ø 150mm</t>
    </r>
  </si>
  <si>
    <t>Opstellen, aansluiten warmwatertoestel tot 150 ltr.</t>
  </si>
  <si>
    <t>Opstellen, aansluiten warmwatertoestel tot 200 ltr.</t>
  </si>
  <si>
    <t>Opstellen, aansluiten warmwatertoestel tot 300 ltr.</t>
  </si>
  <si>
    <t>Opstellen, aansluiten warmwatertoestel tot 500 ltr.</t>
  </si>
  <si>
    <t>Opstellen, aansluiten warmwatertoestel tot 800 ltr.</t>
  </si>
  <si>
    <t>Opstellen, aansluiten warmwatertoestel tot 1000 ltr.</t>
  </si>
  <si>
    <t>Opstellen, aansluiten warmwatertoestel tot 1500 ltr.</t>
  </si>
  <si>
    <t>Opstellen, aansluiten warmwatertoestel tot 2000 ltr.</t>
  </si>
  <si>
    <t>Opstellen, aansluiten warmwatertoestel tot 2500 ltr.</t>
  </si>
  <si>
    <t>Opstellen, aansluiten warmwatertoestel tot 3000 ltr.</t>
  </si>
  <si>
    <t>Opstellen, aansluiten warmwatertoestel tot 4000 ltr.</t>
  </si>
  <si>
    <t>Opstellen, aansluiten warmwatertoestel tot 5000 ltr.</t>
  </si>
  <si>
    <t>Opstellen, aansluiten boilercombinatie tot 150 kg</t>
  </si>
  <si>
    <t>Opstellen, aansluiten boilercombinatie tot 250 kg</t>
  </si>
  <si>
    <t>Opstellen, aansluiten boilercombinatie tot 350 kg</t>
  </si>
  <si>
    <t>Opstellen, aansluiten boilercombinatie tot 400 kg</t>
  </si>
  <si>
    <t>Opstellen, aansluiten boilercombinatie tot 500 kg</t>
  </si>
  <si>
    <t>Opstellen, aansluiten boilercombinatie tot 600 kg</t>
  </si>
  <si>
    <t>Opstellen, aansluiten boilercombinatie tot 700 kg</t>
  </si>
  <si>
    <t>Opstellen, aansluiten boilercombinatie tot 800 kg</t>
  </si>
  <si>
    <r>
      <t>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oppervlak rechthoekige geluiddemper </t>
    </r>
  </si>
  <si>
    <r>
      <t>Brandklep inbouwen in kanaal of wand tot 0,10 m</t>
    </r>
    <r>
      <rPr>
        <sz val="10"/>
        <rFont val="Arial"/>
        <family val="2"/>
      </rPr>
      <t>²</t>
    </r>
  </si>
  <si>
    <r>
      <t>Brandklep inbouwen in kanaal of wand tot 0,25 m</t>
    </r>
    <r>
      <rPr>
        <sz val="10"/>
        <rFont val="Arial"/>
        <family val="2"/>
      </rPr>
      <t>²</t>
    </r>
  </si>
  <si>
    <r>
      <t>Brandklep inbouwen in kanaal of wand tot 0,50 m</t>
    </r>
    <r>
      <rPr>
        <sz val="10"/>
        <rFont val="Arial"/>
        <family val="2"/>
      </rPr>
      <t>²</t>
    </r>
  </si>
  <si>
    <r>
      <t>Brandklep inbouwen in kanaal of wand tot 1,00 m</t>
    </r>
    <r>
      <rPr>
        <sz val="10"/>
        <rFont val="Arial"/>
        <family val="2"/>
      </rPr>
      <t>²</t>
    </r>
  </si>
  <si>
    <r>
      <t>Brandklep inbouwen in kanaal of wand tot 1,50 m</t>
    </r>
    <r>
      <rPr>
        <sz val="10"/>
        <rFont val="Arial"/>
        <family val="2"/>
      </rPr>
      <t>²</t>
    </r>
  </si>
  <si>
    <r>
      <t>Brandklep inbouwen in kanaal of wand tot 2,00 m</t>
    </r>
    <r>
      <rPr>
        <sz val="10"/>
        <rFont val="Arial"/>
        <family val="2"/>
      </rPr>
      <t>²</t>
    </r>
  </si>
  <si>
    <r>
      <t>Brandklep inbouwen in kanaal of wand tot 2,50 m</t>
    </r>
    <r>
      <rPr>
        <sz val="10"/>
        <rFont val="Arial"/>
        <family val="2"/>
      </rPr>
      <t>²</t>
    </r>
  </si>
  <si>
    <r>
      <t>Brandklep inbouwen in kanaal of wand tot 1,20 m</t>
    </r>
    <r>
      <rPr>
        <sz val="10"/>
        <rFont val="Arial"/>
        <family val="2"/>
      </rPr>
      <t>²</t>
    </r>
  </si>
  <si>
    <r>
      <t xml:space="preserve">Brandklep inbouwen in kanaal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   200 mm</t>
    </r>
  </si>
  <si>
    <r>
      <t xml:space="preserve">Brandklep inbouwen in kanaal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   250 mm</t>
    </r>
  </si>
  <si>
    <r>
      <t xml:space="preserve">Brandklep inbouwen in kanaal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   315 mm</t>
    </r>
  </si>
  <si>
    <r>
      <t xml:space="preserve">Brandklep inbouwen in kanaal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   355 mm</t>
    </r>
  </si>
  <si>
    <r>
      <t xml:space="preserve">Brandklep inbouwen in kanaal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   400 mm</t>
    </r>
  </si>
  <si>
    <r>
      <t xml:space="preserve">Brandklep inbouwen in kanaal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   450 mm</t>
    </r>
  </si>
  <si>
    <r>
      <t xml:space="preserve">Brandklep inbouwen in kanaal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   500 mm</t>
    </r>
  </si>
  <si>
    <r>
      <t xml:space="preserve">Brandklep inbouwen in kanaal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   550 mm</t>
    </r>
  </si>
  <si>
    <r>
      <t xml:space="preserve">Brandklep inbouwen in kanaal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   630 mm</t>
    </r>
  </si>
  <si>
    <r>
      <t xml:space="preserve">Brandklep inbouwen in kanaal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   710 mm</t>
    </r>
  </si>
  <si>
    <r>
      <t xml:space="preserve">Brandklep inbouwen in kanaal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   800 mm</t>
    </r>
  </si>
  <si>
    <r>
      <t xml:space="preserve">Brandklep inbouwen in kanaal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   900 mm</t>
    </r>
  </si>
  <si>
    <r>
      <t xml:space="preserve">Brandklep inbouwen in kanaal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1.000 mm</t>
    </r>
  </si>
  <si>
    <t>Tabel23</t>
  </si>
  <si>
    <t>SELECTEER DIVERSEN GAS EN WATER:</t>
  </si>
  <si>
    <t>Meter koperen leiding Ø 6mm</t>
  </si>
  <si>
    <t>Meter kabel VMVK 1,5 mm²    2 tot 6 aders</t>
  </si>
  <si>
    <t>Meter kabel VMVK 1,5 mm²    7 tot 11 aders</t>
  </si>
  <si>
    <t>Meter kabel VMVK 2,5 mm²    2 tot 5 aders</t>
  </si>
  <si>
    <t>Meter kabel VMVK 2,5 mm²    6 tot 11 aders</t>
  </si>
  <si>
    <t>Meter kabel VMVK 4 mm²       2 aders</t>
  </si>
  <si>
    <t>Meter kabel VMVK 4 mm²       2 tot 4 aders</t>
  </si>
  <si>
    <t>Meter kabel VMVK 6 mm²       2 tot 4 aders</t>
  </si>
  <si>
    <t>Meter kabel VMVK 10 mm²     2 tot 4 aders</t>
  </si>
  <si>
    <t>Meter kabel VMVK 16 mm²     2 tot 4 aders</t>
  </si>
  <si>
    <t>Tabel24</t>
  </si>
  <si>
    <t>Mengkraan voor inbouw onder aanrecht</t>
  </si>
  <si>
    <t>Eengatsmengkraan</t>
  </si>
  <si>
    <t>Gootsteen mengkraan</t>
  </si>
  <si>
    <t>Kraan met zwenkbare uitloop</t>
  </si>
  <si>
    <t>Hoekstopkraan</t>
  </si>
  <si>
    <t>Stopkraan</t>
  </si>
  <si>
    <t>Sifon</t>
  </si>
  <si>
    <r>
      <t xml:space="preserve">Brandklep inbouwen in kanaal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1.150 mm</t>
    </r>
  </si>
  <si>
    <r>
      <t xml:space="preserve">Brandklep inbouwen in kanaal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1.200 mm</t>
    </r>
  </si>
  <si>
    <r>
      <t xml:space="preserve">Brandklep inbouwen in kanaal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1.250 mm</t>
    </r>
  </si>
  <si>
    <t>Tabel14</t>
  </si>
  <si>
    <t>SELECTEER GELUIDDEMPERS EN BRANDKLEPPEN:</t>
  </si>
  <si>
    <t>SELECTEER ROOSTERS EN ANEMOSTATEN:</t>
  </si>
  <si>
    <r>
      <t xml:space="preserve">Afzuig of toevoer rozet monteren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100mm</t>
    </r>
  </si>
  <si>
    <r>
      <t xml:space="preserve">Afzuig of toevoer rozet monteren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125mm</t>
    </r>
  </si>
  <si>
    <r>
      <t xml:space="preserve">Afzuig of toevoer rozet monteren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150mm</t>
    </r>
  </si>
  <si>
    <r>
      <t xml:space="preserve">Afzuig of toevoer rozet monteren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200mm</t>
    </r>
  </si>
  <si>
    <t>Luchtrooster met inbouwraam in kanaal 500x500mm</t>
  </si>
  <si>
    <t>Luchtrooster met inbouwraam in kanaal 1.000x1.000mm</t>
  </si>
  <si>
    <t>Luchtrooster met inbouwraam in kanaal 1.500x1.500mm</t>
  </si>
  <si>
    <t>Luchtrooster met inbouwraam in kanaal 2.000x2.000mm</t>
  </si>
  <si>
    <t>Lijnrooster roosterhoogte 120 mm lengte tot 2 mtr.</t>
  </si>
  <si>
    <t>Lijnrooster roosterhoogte 200 mm lengte tot 2 mtr.</t>
  </si>
  <si>
    <t>Lijnrooster roosterhoogte 350 mm lengte tot 2 mtr.</t>
  </si>
  <si>
    <t>Lijnrooster roosterhoogte 650 mm lengte tot 2 mtr.</t>
  </si>
  <si>
    <t>Lijnrooster roosterhoogte 125 mm lengte tot 2 mtr.</t>
  </si>
  <si>
    <t>Afdekplaat aan plafond monteren plaat tot 1,0 mtr.</t>
  </si>
  <si>
    <t>Afdekplaat aan plafond monteren plaat tot 1,5 mtr.</t>
  </si>
  <si>
    <r>
      <t xml:space="preserve">Overgangsstuk LORO-X op andere pijp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125 mm</t>
    </r>
  </si>
  <si>
    <r>
      <t xml:space="preserve">Overgangsstuk LORO-X op andere pijp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150 mm</t>
    </r>
  </si>
  <si>
    <r>
      <t xml:space="preserve">Overgangsstuk LORO-X op andere pijp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200 mm</t>
    </r>
  </si>
  <si>
    <r>
      <t xml:space="preserve">LORO-X balkonafvoer enkel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40 mm</t>
    </r>
  </si>
  <si>
    <r>
      <t xml:space="preserve">LORO-X balkonafvoer enkel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</t>
    </r>
  </si>
  <si>
    <r>
      <t xml:space="preserve">LORO-X balkonafvoer enkel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70 mm</t>
    </r>
  </si>
  <si>
    <r>
      <t xml:space="preserve">LORO-X balkonafvoer enkel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100 mm</t>
    </r>
  </si>
  <si>
    <t>Tabel26</t>
  </si>
  <si>
    <t>SELECTEER AFSCHEIDER OF POMPEN:</t>
  </si>
  <si>
    <t>Olie- benzineafscheider grootte 1 liter/sec.</t>
  </si>
  <si>
    <t>Olie- benzineafscheider grootte 1,5 liter/sec.</t>
  </si>
  <si>
    <t>Olie- benzineafscheider grootte 2 liter/sec.</t>
  </si>
  <si>
    <t>Olie- benzineafscheider grootte 3 liter/sec.</t>
  </si>
  <si>
    <t>Olie- benzineafscheider grootte 4 liter/sec.</t>
  </si>
  <si>
    <t>Olie- benzineafscheider grootte 5 liter/sec.</t>
  </si>
  <si>
    <t>Olie- benzineafscheider grootte 6 liter/sec.</t>
  </si>
  <si>
    <r>
      <t xml:space="preserve">Verticale vuilwaterpomp met motor aansl. </t>
    </r>
    <r>
      <rPr>
        <sz val="10"/>
        <rFont val="Arial"/>
        <family val="2"/>
      </rPr>
      <t>Ø 25 mm</t>
    </r>
  </si>
  <si>
    <r>
      <t xml:space="preserve">Verticale vuilwaterpomp met motor aansl. </t>
    </r>
    <r>
      <rPr>
        <sz val="10"/>
        <rFont val="Arial"/>
        <family val="2"/>
      </rPr>
      <t>Ø 32 mm</t>
    </r>
  </si>
  <si>
    <r>
      <t xml:space="preserve">Verticale vuilwaterpomp met motor aansl. </t>
    </r>
    <r>
      <rPr>
        <sz val="10"/>
        <rFont val="Arial"/>
        <family val="2"/>
      </rPr>
      <t>Ø 40 mm</t>
    </r>
  </si>
  <si>
    <r>
      <t xml:space="preserve">Verticale vuilwaterpomp met motor aansl. </t>
    </r>
    <r>
      <rPr>
        <sz val="10"/>
        <rFont val="Arial"/>
        <family val="2"/>
      </rPr>
      <t>Ø 50 mm</t>
    </r>
  </si>
  <si>
    <r>
      <t xml:space="preserve">Verticale vuilwaterpomp met motor aansl. </t>
    </r>
    <r>
      <rPr>
        <sz val="10"/>
        <rFont val="Arial"/>
        <family val="2"/>
      </rPr>
      <t>Ø 65 mm</t>
    </r>
  </si>
  <si>
    <r>
      <t xml:space="preserve">Verticale vuilwaterpomp met motor aansl. </t>
    </r>
    <r>
      <rPr>
        <sz val="10"/>
        <rFont val="Arial"/>
        <family val="2"/>
      </rPr>
      <t>Ø 80 mm</t>
    </r>
  </si>
  <si>
    <r>
      <t xml:space="preserve">Verticale vuilwaterpomp met motor aansl. </t>
    </r>
    <r>
      <rPr>
        <sz val="10"/>
        <rFont val="Arial"/>
        <family val="2"/>
      </rPr>
      <t>Ø 100 mm</t>
    </r>
  </si>
  <si>
    <r>
      <t xml:space="preserve">Verticale vuilwaterpomp met motor aansl. </t>
    </r>
    <r>
      <rPr>
        <sz val="10"/>
        <rFont val="Arial"/>
        <family val="2"/>
      </rPr>
      <t>Ø 125 mm</t>
    </r>
  </si>
  <si>
    <r>
      <t xml:space="preserve">Verticale vuilwaterpomp met motor aansl. </t>
    </r>
    <r>
      <rPr>
        <sz val="10"/>
        <rFont val="Arial"/>
        <family val="2"/>
      </rPr>
      <t>Ø 150 mm</t>
    </r>
  </si>
  <si>
    <r>
      <t xml:space="preserve">Handvleugelpomp doorlaat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25 mm</t>
    </r>
  </si>
  <si>
    <r>
      <t xml:space="preserve">Handvleugelpomp doorlaat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32 mm</t>
    </r>
  </si>
  <si>
    <r>
      <t xml:space="preserve">Handvleugelpomp doorlaat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40 mm</t>
    </r>
  </si>
  <si>
    <r>
      <t xml:space="preserve">Handvleugelpomp doorlaat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</t>
    </r>
  </si>
  <si>
    <r>
      <t xml:space="preserve">Handvleugelpomp doorlaat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65 mm</t>
    </r>
  </si>
  <si>
    <r>
      <t xml:space="preserve">Complete vuilwaterpompinstallatie 500 ltr.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100mm</t>
    </r>
  </si>
  <si>
    <r>
      <t xml:space="preserve">Complete vuilwaterpompinstallatie 1000 ltr.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160mm</t>
    </r>
  </si>
  <si>
    <t>Complete drukverhogingsinstallatie tank 1.000 liter</t>
  </si>
  <si>
    <t>Complete drukverhogingsinstallatie tank 3.000 liter</t>
  </si>
  <si>
    <t>Complete drukverhogingsinstallatie tank    500 liter</t>
  </si>
  <si>
    <t>Complete drukverhogingsinstallatie tank 5.000 liter</t>
  </si>
  <si>
    <t>Tabel27</t>
  </si>
  <si>
    <t>SELECTEER SANITAIRE TOESTELLEN:</t>
  </si>
  <si>
    <t>Closetcombinatie met laaghangend reservoir</t>
  </si>
  <si>
    <t>Closetcombinatie wandinbouw met montageframe</t>
  </si>
  <si>
    <t>Urinoircombinatie met drukspoeler</t>
  </si>
  <si>
    <t>Urinoircombinatie met inbouwframe</t>
  </si>
  <si>
    <t>Urinoir zijschot (tussenschot)</t>
  </si>
  <si>
    <t>Bidetcombinatie met mengkraan, plug en sifon</t>
  </si>
  <si>
    <t>Wastafelcombinatie met koudwatertapkraan</t>
  </si>
  <si>
    <t>Wastafelcombinatie met mengkraan</t>
  </si>
  <si>
    <t>Fonteincombinatie</t>
  </si>
  <si>
    <t>Slophoppercombinatie met spoelkraan</t>
  </si>
  <si>
    <t>Drinkfonteincombinatie</t>
  </si>
  <si>
    <t>Uitstortgootsteencombinatie met mengkraan</t>
  </si>
  <si>
    <t>Uitstortgootsteencombinatie met tapkraan koud</t>
  </si>
  <si>
    <t>Douchecombinatie</t>
  </si>
  <si>
    <t>Douchecombinatie met douchebak</t>
  </si>
  <si>
    <t>Douchecombinatie met douchebak en douchescherm</t>
  </si>
  <si>
    <t>Badcombinatie</t>
  </si>
  <si>
    <t>Badcombinatie met spatscherm</t>
  </si>
  <si>
    <t>Gootsteen RVS tot 1.200mm, 1 bak, mengkr., sifon</t>
  </si>
  <si>
    <t>Gootsteen RVS tot 1.650mm, 1 bak, mengkr., sifon</t>
  </si>
  <si>
    <t>Gootsteen RVS tot 1.650mm, 2 bakken, mengkr., sifon</t>
  </si>
  <si>
    <t>Douchemengkraan</t>
  </si>
  <si>
    <t>Bad met poten, vrijstaand</t>
  </si>
  <si>
    <t>Bad met poten gechikt voor inbouw</t>
  </si>
  <si>
    <t>Gootsteencombinatie met mengkraan en sifongarnituur</t>
  </si>
  <si>
    <t>Gootsteen mengkraan voor inbouw onder aanrecht</t>
  </si>
  <si>
    <t>Badmengkraan</t>
  </si>
  <si>
    <t>Wastrogcombinatie 1.000mm met 1 tapkraan</t>
  </si>
  <si>
    <t>Wastrogcombinatie 1.800mm met 3 tapkranen</t>
  </si>
  <si>
    <t>Wastrogcombinatie 1.400mm met 2 tapkranen</t>
  </si>
  <si>
    <t>Wastrogcombinatie 1.200mm met 2 tapkranen</t>
  </si>
  <si>
    <t>Handgrepen (bad)</t>
  </si>
  <si>
    <t>Handdoekenring</t>
  </si>
  <si>
    <t>Handdoekrekje</t>
  </si>
  <si>
    <t>Rolhanddoek</t>
  </si>
  <si>
    <t>Spiegel</t>
  </si>
  <si>
    <t>Sponshoudergarnituur</t>
  </si>
  <si>
    <t>Tapkraan met zwenkbare uitloop</t>
  </si>
  <si>
    <t>Asbakgarnituur</t>
  </si>
  <si>
    <t>Plancet met glasplaat</t>
  </si>
  <si>
    <t>Plancet porcelein</t>
  </si>
  <si>
    <t>Zeeptuimelaar</t>
  </si>
  <si>
    <t>Warme lucht handdroger (zonder elektr. aansluiting)</t>
  </si>
  <si>
    <t>Closetrolhouder</t>
  </si>
  <si>
    <t>Jashaak</t>
  </si>
  <si>
    <t>Handdoekautomaat (zonder elektr. aansluiting)</t>
  </si>
  <si>
    <t>Zeepautomaat</t>
  </si>
  <si>
    <t>Dokterswastafelcombinatie</t>
  </si>
  <si>
    <t>Dokterswastafelcombinatie met kniebediening</t>
  </si>
  <si>
    <t>Dokterswastafelcombinatie met therm.doktersmengkr.</t>
  </si>
  <si>
    <t>Bedpanspoeler compleet met 20mm drukspoeler</t>
  </si>
  <si>
    <t>Gipsopvangbakcombinatie compleet</t>
  </si>
  <si>
    <t>Sectietafelcombinatie compleet afm. 200x76x16 cm</t>
  </si>
  <si>
    <t>Tabel28</t>
  </si>
  <si>
    <t>SELECTEER ROOKGASAFVOER LUCHTTOEVOER:</t>
  </si>
  <si>
    <r>
      <t>Hulpstuk rookgasafvoerbocht aluminium tot</t>
    </r>
    <r>
      <rPr>
        <sz val="10"/>
        <rFont val="Arial"/>
        <family val="2"/>
      </rPr>
      <t xml:space="preserve"> Ø100mm</t>
    </r>
  </si>
  <si>
    <t>Hulpstuk rookgasafvoerbocht aluminium tot Ø200mm</t>
  </si>
  <si>
    <t>Hulpstuk rookgasafvoerbocht aluminium tot Ø300mm</t>
  </si>
  <si>
    <t>Hulpstuk rookgasafvoerbocht aluminium tot Ø400mm</t>
  </si>
  <si>
    <t>Hulpstuk rookgasafvoerbocht aluminium tot Ø500mm</t>
  </si>
  <si>
    <r>
      <t xml:space="preserve">Regenkap t.b.v. rookgasafvoer tot </t>
    </r>
    <r>
      <rPr>
        <sz val="10"/>
        <rFont val="Arial"/>
        <family val="2"/>
      </rPr>
      <t>Ø</t>
    </r>
    <r>
      <rPr>
        <sz val="10"/>
        <rFont val="Arial"/>
        <family val="0"/>
      </rPr>
      <t>100mm</t>
    </r>
  </si>
  <si>
    <t>Regenkap t.b.v. rookgasafvoer tot Ø150mm</t>
  </si>
  <si>
    <t>Regenkap t.b.v. rookgasafvoer tot Ø200mm</t>
  </si>
  <si>
    <t>Regenkap t.b.v. rookgasafvoer tot Ø300mm</t>
  </si>
  <si>
    <t>Regenkap t.b.v. rookgasafvoer tot Ø400mm</t>
  </si>
  <si>
    <r>
      <t xml:space="preserve">Regenkap t.b.v. rookgasafvoer tot </t>
    </r>
    <r>
      <rPr>
        <sz val="10"/>
        <rFont val="Arial"/>
        <family val="2"/>
      </rPr>
      <t>Ø</t>
    </r>
    <r>
      <rPr>
        <sz val="10"/>
        <rFont val="Arial"/>
        <family val="0"/>
      </rPr>
      <t>500mm</t>
    </r>
  </si>
  <si>
    <r>
      <t xml:space="preserve">Meter aluminium luchttoevoerbuis tot </t>
    </r>
    <r>
      <rPr>
        <sz val="10"/>
        <rFont val="Arial"/>
        <family val="2"/>
      </rPr>
      <t>Ø</t>
    </r>
    <r>
      <rPr>
        <sz val="10"/>
        <rFont val="Arial"/>
        <family val="0"/>
      </rPr>
      <t>100mm</t>
    </r>
  </si>
  <si>
    <t>Meter aluminium luchttoevoerbuis tot Ø500mm</t>
  </si>
  <si>
    <t>Meter aluminium luchttoevoerbuis tot Ø200mm</t>
  </si>
  <si>
    <t>Meter aluminium luchttoevoerbuis tot Ø300mm</t>
  </si>
  <si>
    <t>Meter aluminium luchttoevoerbuis tot Ø400mm</t>
  </si>
  <si>
    <r>
      <t>Hulpstuk luchttoevoerbocht aluminium tot</t>
    </r>
    <r>
      <rPr>
        <sz val="10"/>
        <rFont val="Arial"/>
        <family val="2"/>
      </rPr>
      <t xml:space="preserve"> Ø100mm</t>
    </r>
  </si>
  <si>
    <t>Hulpstuk luchttoevoerbocht aluminium tot Ø200mm</t>
  </si>
  <si>
    <t>Hulpstuk luchttoevoerbocht aluminium tot Ø300mm</t>
  </si>
  <si>
    <t>Hulpstuk luchttoevoerbocht aluminium tot Ø400mm</t>
  </si>
  <si>
    <t>Hulpstuk luchttoevoerbocht aluminium tot Ø500mm</t>
  </si>
  <si>
    <r>
      <t xml:space="preserve">Meter kunststof luchttoevoerbuis tot </t>
    </r>
    <r>
      <rPr>
        <sz val="10"/>
        <rFont val="Arial"/>
        <family val="2"/>
      </rPr>
      <t>Ø</t>
    </r>
    <r>
      <rPr>
        <sz val="10"/>
        <rFont val="Arial"/>
        <family val="0"/>
      </rPr>
      <t>100mm</t>
    </r>
  </si>
  <si>
    <t>Meter kunststof luchttoevoerbuis tot Ø200mm</t>
  </si>
  <si>
    <t>Meter kunststof luchttoevoerbuis tot Ø300mm</t>
  </si>
  <si>
    <t>Absoluut filter-element grootte 610x762 mm</t>
  </si>
  <si>
    <t>Absoluut filter-element grootte 610x915 mm</t>
  </si>
  <si>
    <t>Absoluut filter-element grootte 610x1.220 mm</t>
  </si>
  <si>
    <t>Absoluut filter-element grootte 610x1.525 mm</t>
  </si>
  <si>
    <t>Absoluut filter-element grootte 610x1.830 mm</t>
  </si>
  <si>
    <t>Absoluut filter-element grootte 762x762 mm</t>
  </si>
  <si>
    <t>Absoluut filter-element grootte 762x915 mm</t>
  </si>
  <si>
    <t>Absoluut filter-element grootte 762x1.220 mm</t>
  </si>
  <si>
    <t>Absoluut filter-element grootte 762x1.550 mm</t>
  </si>
  <si>
    <t>Absoluut filter-element grootte 762x1.830 mm</t>
  </si>
  <si>
    <t>Absoluut filter-element grootte 915x915 mm</t>
  </si>
  <si>
    <t>Absoluut filter-element grootte 915x1.220 mm</t>
  </si>
  <si>
    <t>Absoluut filter-element grootte 915x1.550 mm</t>
  </si>
  <si>
    <t>Absoluut filter-element grootte 915x1.830 mm</t>
  </si>
  <si>
    <t>Elektrostatisch filter met luchtwasser 1 filtercel</t>
  </si>
  <si>
    <t>Elektrostatisch filter met luchtwasser 2 filtercellen</t>
  </si>
  <si>
    <t>Elektrostatisch filter met luchtwasser 3 filtercellen</t>
  </si>
  <si>
    <t>Elektrostatisch filter met luchtwasser 4 filtercellen</t>
  </si>
  <si>
    <t>Elektrostatisch filter met luchtwasser 5 filtercellen</t>
  </si>
  <si>
    <t>Elektrostatisch filter met luchtwasser 6 filtercellen</t>
  </si>
  <si>
    <t>Elektrostatisch filter met luchtwasser 7 filtercellen</t>
  </si>
  <si>
    <t>Elektrostatisch filter met luchtwasser 8 filtercellen</t>
  </si>
  <si>
    <t>Elektrostatisch filter met luchtwasser 9 filtercellen</t>
  </si>
  <si>
    <t>Elektrostatisch filter met luchtwasser 10 filtercellen</t>
  </si>
  <si>
    <t>Elektrostatisch filter met luchtwasser 11 filtercellen</t>
  </si>
  <si>
    <t>Elektrostatisch filter met luchtwasser 12 filtercellen</t>
  </si>
  <si>
    <t>Vlakke filterkassetten tot 12 kassetten ca. 500x500mm</t>
  </si>
  <si>
    <t>Vlakke filterkassetten tot 18 kassetten ca. 500x500mm</t>
  </si>
  <si>
    <t>Vlakke filterkassetten tot 24 kassetten ca. 500x500mm</t>
  </si>
  <si>
    <t>Inzetten van de kassetten per eenheid</t>
  </si>
  <si>
    <t>Rolbandfilter incl. inbouw + aandrijfelement tot 1.800 kg</t>
  </si>
  <si>
    <t>Rolbandfilter incl. inbouw + aandrijfelement tot 1.200 kg</t>
  </si>
  <si>
    <t>Rolbandfilter incl. inbouw + aandrijfelement tot   800 kg</t>
  </si>
  <si>
    <t>Rolbandfilter incl. inbouw + aandrijfelement tot   400 kg</t>
  </si>
  <si>
    <t>Tabel16</t>
  </si>
  <si>
    <t>SELECTEER DIVERSEN LUCHTINSTALLATIE:</t>
  </si>
  <si>
    <t>U-buis manometer</t>
  </si>
  <si>
    <t>Tabel17</t>
  </si>
  <si>
    <t>Direct gestookte gasboiler tot 30 liter</t>
  </si>
  <si>
    <t>Direct gestookte gasboiler tot 50 liter</t>
  </si>
  <si>
    <t>Direct gestookte gasboiler tot 80 liter</t>
  </si>
  <si>
    <t>Direct gestookte gasboiler tot 120 liter</t>
  </si>
  <si>
    <t>Direct gestookte gasboiler tot 180 liter</t>
  </si>
  <si>
    <t>Direct gestookte gasboiler tot 280 liter</t>
  </si>
  <si>
    <t>Direct gestookte gasboiler tot 30 liter met circ. leiding</t>
  </si>
  <si>
    <t>Direct gestookte gasboiler tot 50 liter met circ. leiding</t>
  </si>
  <si>
    <t>Direct gestookte gasboiler tot 80 liter met circ. leiding</t>
  </si>
  <si>
    <t>Direct gestookte gasboiler tot 120 liter met circ. leiding</t>
  </si>
  <si>
    <t>Direct gestookte gasboiler tot 180 liter met circ. leiding</t>
  </si>
  <si>
    <t>Direct gestookte gasboiler tot 280 liter met circ. leiding</t>
  </si>
  <si>
    <t>Elektrischeboiler inhoud tot 30 liter</t>
  </si>
  <si>
    <t>Elektrischeboiler inhoud tot 50 liter</t>
  </si>
  <si>
    <t>Elektrischeboiler inhoud tot 80 liter</t>
  </si>
  <si>
    <t>Elektrischeboiler inhoud tot 120 liter</t>
  </si>
  <si>
    <t>SELECTEER WARMWATERTOESTEL:</t>
  </si>
  <si>
    <t>Toebehoren electr.boiler, gootsteenkraan</t>
  </si>
  <si>
    <t>Toebehoren electr.boiler, mengkraan</t>
  </si>
  <si>
    <t>Toebehoren electr.boiler, mengkraan met ontlastklep</t>
  </si>
  <si>
    <t>Toebehoren electr.boiler, veiligheidsventiel</t>
  </si>
  <si>
    <t>Toebehoren electr.boiler, inlaatcombinatie</t>
  </si>
  <si>
    <t>Toebehoren electr.boiler, douchemengkraan+handdouche</t>
  </si>
  <si>
    <t>Toebehoren electr.boiler, badmengkraan+handdouche</t>
  </si>
  <si>
    <t>Tabel18</t>
  </si>
  <si>
    <t>Meter rood koperen buis Ø 12mm</t>
  </si>
  <si>
    <t>Meter rood koperen buis Ø 15mm</t>
  </si>
  <si>
    <t>Meter rood koperen buis Ø 22mm</t>
  </si>
  <si>
    <t>Meter rood koperen buis Ø 28mm</t>
  </si>
  <si>
    <t>Meter rood koperen buis Ø 35mm</t>
  </si>
  <si>
    <t>Meter rood koperen buis Ø 42mm</t>
  </si>
  <si>
    <t>Meter rood koperen buis Ø 54mm</t>
  </si>
  <si>
    <t>Meter rood koperen buis Ø 65mm</t>
  </si>
  <si>
    <t>Meter rood koperen buis Ø 80mm</t>
  </si>
  <si>
    <t>Meter rood koperen buis Ø 100mm</t>
  </si>
  <si>
    <t>Meter rood koperen WICU buis Ø 8mm</t>
  </si>
  <si>
    <t>Meter kunststof buis in afwerkvloer Ø 10mm</t>
  </si>
  <si>
    <t>Meter kunststof buis in afwerkvloer Ø 15mm</t>
  </si>
  <si>
    <t>Meter kunststof buis in afwerkvloer Ø 20mm</t>
  </si>
  <si>
    <t>Meter kunststof buis in afwerkvloer Ø 25mm</t>
  </si>
  <si>
    <t>Meter kunststof buis in afwerkvloer Ø 30mm</t>
  </si>
  <si>
    <t>Meter dikwandige draadpijp Ø 3/8"</t>
  </si>
  <si>
    <t>Meter dikwandige draadpijp Ø 1/2"</t>
  </si>
  <si>
    <t>Meter dikwandige draadpijp Ø 3/4"</t>
  </si>
  <si>
    <t>Meter dikwandige draadpijp Ø 1"</t>
  </si>
  <si>
    <t>Meter dikwandige draadpijp Ø 1 1/4"</t>
  </si>
  <si>
    <t>Meter dikwandige draadpijp Ø 1 1/2"</t>
  </si>
  <si>
    <t>Meter dikwandige draadpijp Ø 2"</t>
  </si>
  <si>
    <t>Meter kunststof drukleiding Ø 10mm</t>
  </si>
  <si>
    <t>SELECTEER LUCHTVERHITTER ETC.:</t>
  </si>
  <si>
    <t>Luchtverhitter en koeler zonder water aansl. tot 100 kg</t>
  </si>
  <si>
    <t>Luchtverhitter en koeler zonder water aansl. tot 200 kg</t>
  </si>
  <si>
    <t>Luchtverhitter en koeler zonder water aansl. tot 350 kg</t>
  </si>
  <si>
    <t>Luchtverhitter en koeler zonder water aansl. tot 500 kg</t>
  </si>
  <si>
    <t>Luchtverhitter en koeler kanaalinbouw tot 100 kg</t>
  </si>
  <si>
    <t>Luchtverhitter en koeler kanaalinbouw tot 200 kg</t>
  </si>
  <si>
    <t>Luchtverhitter en koeler kanaalinbouw tot 350 kg</t>
  </si>
  <si>
    <t>Luchtverhitter en koeler kanaalinbouw tot 480 kg</t>
  </si>
  <si>
    <t>Elektrische luchtverhitter kanaalinbouw tot 100 kg</t>
  </si>
  <si>
    <t>Elektrische luchtverhitter kanaalinbouw tot 200 kg</t>
  </si>
  <si>
    <t>Elektrische luchtverhitter kanaalinbouw tot 350 kg</t>
  </si>
  <si>
    <t>Elektrische luchtverhitter kanaalinbouw tot 480 kg</t>
  </si>
  <si>
    <t>2-weg klep met tegenflenzen, bouten etc. DN 100</t>
  </si>
  <si>
    <t>Dompelthermostaat (regel)</t>
  </si>
  <si>
    <t>Schoorsteenthermostaat</t>
  </si>
  <si>
    <t>Klemthermostaat</t>
  </si>
  <si>
    <t>Buitenthermostaat</t>
  </si>
  <si>
    <t>Vorstthermostaat</t>
  </si>
  <si>
    <t>Relais</t>
  </si>
  <si>
    <t>Branderrelais + fotoweerstand</t>
  </si>
  <si>
    <t>Schakelklok</t>
  </si>
  <si>
    <t>Bedrijfstijdenschakelaar of tijdrelais</t>
  </si>
  <si>
    <t>Regelrelais (variapont)</t>
  </si>
  <si>
    <t>Hygrostaat</t>
  </si>
  <si>
    <t>Tweetraps hygrostaat</t>
  </si>
  <si>
    <t>Drukschakelaar (max/min)</t>
  </si>
  <si>
    <t>Vacuumschakelaar (max/min)</t>
  </si>
  <si>
    <t>Drukverschilschakelaar (max/min)</t>
  </si>
  <si>
    <t>Niveauregelaar</t>
  </si>
  <si>
    <t>Dubbele niveauregelaar</t>
  </si>
  <si>
    <t>Kwikniveauregelaar (Bal aan flexibele kabel)</t>
  </si>
  <si>
    <t>Windvaankontakt</t>
  </si>
  <si>
    <t>Stromingsschakelaar</t>
  </si>
  <si>
    <t>Koppeling op grote luchtklep</t>
  </si>
  <si>
    <t>Koppeling op kleine luchtklep</t>
  </si>
  <si>
    <t>Servomotor op luchtklep</t>
  </si>
  <si>
    <t>Magnetische vergrendeling op luchtklep</t>
  </si>
  <si>
    <t>Servomotor op regelafsluiter</t>
  </si>
  <si>
    <t>Bedieningsschakelkast</t>
  </si>
  <si>
    <t>Schakelaar</t>
  </si>
  <si>
    <t>Meter kapillair leiding</t>
  </si>
  <si>
    <r>
      <t xml:space="preserve">Meter koperen leiding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6mm</t>
    </r>
  </si>
  <si>
    <t>Meter zwakstroomkabel</t>
  </si>
  <si>
    <r>
      <t>Meter kabel VMVK 1,5 mm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   2 tot 6 aders</t>
    </r>
  </si>
  <si>
    <r>
      <t>Meter kabel VMVK 1,5 mm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   7 tot 11 aders</t>
    </r>
  </si>
  <si>
    <r>
      <t>Meter kabel VMVK 2,5 mm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   2 tot 5 aders</t>
    </r>
  </si>
  <si>
    <r>
      <t>Meter kabel VMVK 2,5 mm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   6 tot 11 aders</t>
    </r>
  </si>
  <si>
    <r>
      <t>Meter kabel VMVK 4 mm</t>
    </r>
    <r>
      <rPr>
        <sz val="10"/>
        <rFont val="Arial"/>
        <family val="2"/>
      </rPr>
      <t xml:space="preserve">²   </t>
    </r>
    <r>
      <rPr>
        <sz val="10"/>
        <rFont val="Arial"/>
        <family val="0"/>
      </rPr>
      <t xml:space="preserve">    2 aders</t>
    </r>
  </si>
  <si>
    <r>
      <t>Meter kabel VMVK 4 mm</t>
    </r>
    <r>
      <rPr>
        <sz val="10"/>
        <rFont val="Arial"/>
        <family val="2"/>
      </rPr>
      <t xml:space="preserve">²   </t>
    </r>
    <r>
      <rPr>
        <sz val="10"/>
        <rFont val="Arial"/>
        <family val="0"/>
      </rPr>
      <t xml:space="preserve">    2 tot 4 aders</t>
    </r>
  </si>
  <si>
    <r>
      <t>Meter kabel VMVK 6 mm</t>
    </r>
    <r>
      <rPr>
        <sz val="10"/>
        <rFont val="Arial"/>
        <family val="2"/>
      </rPr>
      <t xml:space="preserve">²   </t>
    </r>
    <r>
      <rPr>
        <sz val="10"/>
        <rFont val="Arial"/>
        <family val="0"/>
      </rPr>
      <t xml:space="preserve">    2 tot 4 aders</t>
    </r>
  </si>
  <si>
    <r>
      <t>Meter kabel VMVK 10 mm</t>
    </r>
    <r>
      <rPr>
        <sz val="10"/>
        <rFont val="Arial"/>
        <family val="2"/>
      </rPr>
      <t xml:space="preserve">²  </t>
    </r>
    <r>
      <rPr>
        <sz val="10"/>
        <rFont val="Arial"/>
        <family val="0"/>
      </rPr>
      <t xml:space="preserve">   2 tot 4 aders</t>
    </r>
  </si>
  <si>
    <r>
      <t>Meter kabel VMVK 16 mm</t>
    </r>
    <r>
      <rPr>
        <sz val="10"/>
        <rFont val="Arial"/>
        <family val="2"/>
      </rPr>
      <t xml:space="preserve">²  </t>
    </r>
    <r>
      <rPr>
        <sz val="10"/>
        <rFont val="Arial"/>
        <family val="0"/>
      </rPr>
      <t xml:space="preserve">   2 tot 4 aders</t>
    </r>
  </si>
  <si>
    <t>Keerklep, terugslagklep met flensaansluiting DN 125</t>
  </si>
  <si>
    <t>Keerklep, terugslagklep met flensaansluiting DN 150</t>
  </si>
  <si>
    <t>Keerklep, terugslagklep met flensaansluiting DN 175</t>
  </si>
  <si>
    <t>Keerklep, terugslagklep met flensaansluiting DN 200</t>
  </si>
  <si>
    <t>Keerklep, terugslagklep met flensaansluiting DN 250</t>
  </si>
  <si>
    <t>Keerklep, terugslagklep met flensaansluiting DN 300</t>
  </si>
  <si>
    <r>
      <t xml:space="preserve">Veiligheidsventiel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3/8"</t>
    </r>
  </si>
  <si>
    <r>
      <t xml:space="preserve">Veiligheidsventiel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1/2"</t>
    </r>
  </si>
  <si>
    <r>
      <t xml:space="preserve">Veiligheidsventiel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3/4"</t>
    </r>
  </si>
  <si>
    <r>
      <t xml:space="preserve">Veiligheidsventiel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1"</t>
    </r>
  </si>
  <si>
    <r>
      <t xml:space="preserve">Veiligheidsventiel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1 1/4"</t>
    </r>
  </si>
  <si>
    <r>
      <t xml:space="preserve">Veiligheidsventiel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1 1/2"</t>
    </r>
  </si>
  <si>
    <r>
      <t xml:space="preserve">Veiligheidsventiel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2"</t>
    </r>
  </si>
  <si>
    <r>
      <t xml:space="preserve">Veiligheidsventiel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2 1/2"</t>
    </r>
  </si>
  <si>
    <r>
      <t xml:space="preserve">Veiligheidsventiel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3"</t>
    </r>
  </si>
  <si>
    <r>
      <t xml:space="preserve">Veiligheidsventiel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3 1/2"</t>
    </r>
  </si>
  <si>
    <r>
      <t xml:space="preserve">Veiligheidsventiel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4"</t>
    </r>
  </si>
  <si>
    <t>Veiligheidsventiel met flensaansluiting DN 15</t>
  </si>
  <si>
    <t>Veiligheidsventiel met flensaansluiting DN 20</t>
  </si>
  <si>
    <t>Veiligheidsventiel met flensaansluiting DN 25</t>
  </si>
  <si>
    <t>Veiligheidsventiel met flensaansluiting DN 32</t>
  </si>
  <si>
    <t>Veiligheidsventiel met flensaansluiting DN 40</t>
  </si>
  <si>
    <t>Veiligheidsventiel met flensaansluiting DN 50</t>
  </si>
  <si>
    <t>Veiligheidsventiel met flensaansluiting DN 65</t>
  </si>
  <si>
    <t>Veiligheidsventiel met flensaansluiting DN 80</t>
  </si>
  <si>
    <t>Veiligheidsventiel met flensaansluiting DN 100</t>
  </si>
  <si>
    <t>Veiligheidsventiel met flensaansluiting DN 125</t>
  </si>
  <si>
    <t>Veiligheidsventiel met flensaansluiting DN 150</t>
  </si>
  <si>
    <t>Veiligheidsventiel met flensaansluiting DN 175</t>
  </si>
  <si>
    <t>Veiligheidsventiel met flensaansluiting DN 200</t>
  </si>
  <si>
    <t>Veiligheidsventiel met flensaansluiting DN 250</t>
  </si>
  <si>
    <t>Veiligheidsventiel met flensaansluiting DN 300</t>
  </si>
  <si>
    <t>Manometer</t>
  </si>
  <si>
    <t>Manometerkraan</t>
  </si>
  <si>
    <t>Mano-thermometer</t>
  </si>
  <si>
    <t>Peilglastoestel met kranen</t>
  </si>
  <si>
    <t>Vloeistofthermometer met buis</t>
  </si>
  <si>
    <t>Rookgasthermometer met kapillair</t>
  </si>
  <si>
    <t>Wijzerthermometer zonder kapillair</t>
  </si>
  <si>
    <t>Wijzerthermometer met kapillair</t>
  </si>
  <si>
    <t>Rookgasthermometer zonder kapillair</t>
  </si>
  <si>
    <r>
      <t xml:space="preserve">Vul-aftapkraan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1/2"</t>
    </r>
  </si>
  <si>
    <t>Vul-aftapkraan Ø 3/4"</t>
  </si>
  <si>
    <t>Buisafzuigventilator tot  40.000 m³/h</t>
  </si>
  <si>
    <t>Buisafzuigventilator tot  50.000 m³/h</t>
  </si>
  <si>
    <t>Buisafzuigventilator tot  70.000 m³/h</t>
  </si>
  <si>
    <t>Buisafzuigventilator tot  90.000 m³/h</t>
  </si>
  <si>
    <t>Centrifugaalventilator incl. electromotor tot      800 m³/h</t>
  </si>
  <si>
    <t>Centrifugaalventilator incl. electromotor tot   1.250 m³/h</t>
  </si>
  <si>
    <t>Centrifugaalventilator incl. electromotor tot   4.000 m³/h</t>
  </si>
  <si>
    <t>Centrifugaalventilator incl. electromotor tot   7.000 m³/h</t>
  </si>
  <si>
    <t>Centrifugaalventilator incl. electromotor tot  10.000 m³/h</t>
  </si>
  <si>
    <t>Centrifugaalventilator incl. electromotor tot  12.500 m³/h</t>
  </si>
  <si>
    <t>Centrifugaalventilator incl. electromotor tot  15.000 m³/h</t>
  </si>
  <si>
    <t>Centrifugaalventilator incl. electromotor tot  23.000 m³/h</t>
  </si>
  <si>
    <t>Centrifugaalventilator incl. electromotor tot  28.000 m³/h</t>
  </si>
  <si>
    <t>Tabel11</t>
  </si>
  <si>
    <t>Vul-aftapkraan Ø 1"</t>
  </si>
  <si>
    <t>2-weg klep met draadaansluiting tot 40mm</t>
  </si>
  <si>
    <t>2-weg klep met draadaansluiting tot 50mm</t>
  </si>
  <si>
    <t>2-weg klep met tegenflenzen, bouten etc. DN 15</t>
  </si>
  <si>
    <t>2-weg klep met tegenflenzen, bouten etc. DN 20</t>
  </si>
  <si>
    <t>2-weg klep met tegenflenzen, bouten etc. DN 25</t>
  </si>
  <si>
    <t>2-weg klep met tegenflenzen, bouten etc. DN 32</t>
  </si>
  <si>
    <t>2-weg klep met tegenflenzen, bouten etc. DN 40</t>
  </si>
  <si>
    <t>2-weg klep met tegenflenzen, bouten etc. DN 50</t>
  </si>
  <si>
    <t>2-weg klep met tegenflenzen, bouten etc. DN 65</t>
  </si>
  <si>
    <t>2-weg klep met tegenflenzen, bouten etc. DN 80</t>
  </si>
  <si>
    <r>
      <t xml:space="preserve">Dakafvoer van gietijzer aansluiting buis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100 mm</t>
    </r>
  </si>
  <si>
    <r>
      <t xml:space="preserve">Balkonafvoer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50 mm</t>
    </r>
  </si>
  <si>
    <r>
      <t xml:space="preserve">Balkonafvoer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70 mm</t>
    </r>
  </si>
  <si>
    <r>
      <t xml:space="preserve">Balkonafvoer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100 mm</t>
    </r>
  </si>
  <si>
    <r>
      <t xml:space="preserve">Balkonafvoer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125 mm</t>
    </r>
  </si>
  <si>
    <r>
      <t xml:space="preserve">Balkonafvoer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150 mm</t>
    </r>
  </si>
  <si>
    <r>
      <t xml:space="preserve">Dakafvoer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50 mm</t>
    </r>
  </si>
  <si>
    <r>
      <t xml:space="preserve">Dakafvoer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70 mm</t>
    </r>
  </si>
  <si>
    <r>
      <t xml:space="preserve">Dakafvoer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100 mm</t>
    </r>
  </si>
  <si>
    <r>
      <t xml:space="preserve">Dakafvoer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125 mm</t>
    </r>
  </si>
  <si>
    <r>
      <t xml:space="preserve">Dakafvoer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150 mm</t>
    </r>
  </si>
  <si>
    <r>
      <t xml:space="preserve">Schrobput met kolk aansluiting buis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50 mm</t>
    </r>
  </si>
  <si>
    <r>
      <t xml:space="preserve">Schrobput met kolk aansluiting buis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75 mm</t>
    </r>
  </si>
  <si>
    <t>Tabel29</t>
  </si>
  <si>
    <r>
      <t xml:space="preserve">Hydrant bovengronds compleet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80 mm</t>
    </r>
  </si>
  <si>
    <t>Hydrant bovengronds compleet Ø 100 mm</t>
  </si>
  <si>
    <r>
      <t xml:space="preserve">Hydrant ondergronds compleet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</t>
    </r>
  </si>
  <si>
    <r>
      <t xml:space="preserve">Hydrant ondergronds compleet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80 mm</t>
    </r>
  </si>
  <si>
    <r>
      <t xml:space="preserve">Brandkraan met 1 Storz en 1 draadaansluiting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</t>
    </r>
    <r>
      <rPr>
        <sz val="10"/>
        <rFont val="Arial"/>
        <family val="2"/>
      </rPr>
      <t>½</t>
    </r>
    <r>
      <rPr>
        <sz val="10"/>
        <rFont val="Arial"/>
        <family val="0"/>
      </rPr>
      <t>"</t>
    </r>
  </si>
  <si>
    <t>Brandkraan met 1 Storz en 1 flensaansluiting  Ø 2½"</t>
  </si>
  <si>
    <r>
      <t xml:space="preserve">Brandslangkranen diameter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25 mm</t>
    </r>
  </si>
  <si>
    <r>
      <t xml:space="preserve">Brandslangkranen diameter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32 mm</t>
    </r>
  </si>
  <si>
    <r>
      <t xml:space="preserve">Brandslangkranen diameter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40 mm</t>
    </r>
  </si>
  <si>
    <r>
      <t xml:space="preserve">Brandslangkranen diameter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</t>
    </r>
  </si>
  <si>
    <r>
      <t xml:space="preserve">Brandslangkranen diameter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65 mm</t>
    </r>
  </si>
  <si>
    <t>Brandslanghaspel zonder kast</t>
  </si>
  <si>
    <t>Brandslanghaspel met kast opbouw</t>
  </si>
  <si>
    <t>Brandslanghaspel met kast inbouw</t>
  </si>
  <si>
    <t>Gevelkastje voor aansluiting brandweer</t>
  </si>
  <si>
    <t>Poederblusser 6 tot 12 kg</t>
  </si>
  <si>
    <t>Koolzuursneewblusser 6 tot 12 kg</t>
  </si>
  <si>
    <r>
      <t xml:space="preserve">Meter verzinkte draadpijp diameter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</t>
    </r>
  </si>
  <si>
    <r>
      <t xml:space="preserve">Meter verzinkte draadpijp diameter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65 mm</t>
    </r>
  </si>
  <si>
    <r>
      <t xml:space="preserve">Meter verzinkte draadpijp diameter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80 mm</t>
    </r>
  </si>
  <si>
    <r>
      <t xml:space="preserve">Meter verzinkte draadpijp diameter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100 mm</t>
    </r>
  </si>
  <si>
    <r>
      <t xml:space="preserve">Meter verzinkte draadpijp diameter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125 mm</t>
    </r>
  </si>
  <si>
    <r>
      <t xml:space="preserve">Meter verzinkte draadpijp diameter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150 mm</t>
    </r>
  </si>
  <si>
    <t>Sprinkler alarminstallatie (nat) compleet DN 65</t>
  </si>
  <si>
    <t>Sprinkler alarminstallatie (nat) compleet DN 100</t>
  </si>
  <si>
    <t>Sprinkler alarminstallatie (nat) compleet DN 150</t>
  </si>
  <si>
    <t>Sprinkler alarminstallatie (nat) compleet DN 200</t>
  </si>
  <si>
    <t>Sprinkler alarminstallatie (droog) compleet DN 65</t>
  </si>
  <si>
    <t>Sprinkler alarminstallatie (droog) compleet DN 100</t>
  </si>
  <si>
    <t>Sprinkler alarminstallatie (droog) compleet DN 150</t>
  </si>
  <si>
    <t>Sprinkler alarminstallatie (droog) compleet DN 200</t>
  </si>
  <si>
    <t>Zuigleiding, voetafsluiter, afsluiter, manometer DN 150</t>
  </si>
  <si>
    <t>Zuigleiding, voetafsluiter, afsluiter, manometer DN 200</t>
  </si>
  <si>
    <t>Zuigleiding, voetafsluiter, afsluiter, manometer DN 250</t>
  </si>
  <si>
    <t>Zuigleiding, voetafsluiter, afsluiter, manometer DN 300</t>
  </si>
  <si>
    <r>
      <t xml:space="preserve">Sprinklerkop in verlaagd plafond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10 mm</t>
    </r>
  </si>
  <si>
    <r>
      <t xml:space="preserve">Sprinklerkop in staande of hangende positie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10 mm</t>
    </r>
  </si>
  <si>
    <r>
      <t xml:space="preserve">Sprinklerkop in staande of hangende positie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15 mm</t>
    </r>
  </si>
  <si>
    <r>
      <t xml:space="preserve">Sprinklerkop in staande of hangende positie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 mm</t>
    </r>
  </si>
  <si>
    <r>
      <t xml:space="preserve">Sprinklerkop in staande of hangende positie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25 mm</t>
    </r>
  </si>
  <si>
    <r>
      <t xml:space="preserve">Sprinklerkop in verlaagd plafond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15 mm</t>
    </r>
  </si>
  <si>
    <r>
      <t xml:space="preserve">Sprinklerkop in verlaagd plafond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 mm</t>
    </r>
  </si>
  <si>
    <r>
      <t xml:space="preserve">Sprinklerkop in verlaagd plafond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25 mm</t>
    </r>
  </si>
  <si>
    <t>Tabel30</t>
  </si>
  <si>
    <t>3/8"</t>
  </si>
  <si>
    <t>1/2"</t>
  </si>
  <si>
    <t>3/4"</t>
  </si>
  <si>
    <t>1"</t>
  </si>
  <si>
    <r>
      <t>1</t>
    </r>
    <r>
      <rPr>
        <sz val="10"/>
        <rFont val="Arial"/>
        <family val="2"/>
      </rPr>
      <t>¼</t>
    </r>
    <r>
      <rPr>
        <sz val="10"/>
        <rFont val="Arial"/>
        <family val="0"/>
      </rPr>
      <t>"</t>
    </r>
  </si>
  <si>
    <r>
      <t>1</t>
    </r>
    <r>
      <rPr>
        <sz val="10"/>
        <rFont val="Arial"/>
        <family val="2"/>
      </rPr>
      <t>½</t>
    </r>
    <r>
      <rPr>
        <sz val="10"/>
        <rFont val="Arial"/>
        <family val="0"/>
      </rPr>
      <t>"</t>
    </r>
  </si>
  <si>
    <t>Aftakking met het leidingwerk verbinden DN 200</t>
  </si>
  <si>
    <t>Aftakking met het leidingwerk verbinden DN 225</t>
  </si>
  <si>
    <t>Aftakking met het leidingwerk verbinden DN 250</t>
  </si>
  <si>
    <t>Aftakking met het leidingwerk verbinden DN 300</t>
  </si>
  <si>
    <t>Aftakking met het leidingwerk verbinden DN 350</t>
  </si>
  <si>
    <t>Aftakking met het leidingwerk verbinden DN 400</t>
  </si>
  <si>
    <t>Aftakking met het leidingwerk verbinden DN 450</t>
  </si>
  <si>
    <t>Aftakking met het leidingwerk verbinden DN 500</t>
  </si>
  <si>
    <t>Aansluitstomp per stuk DN 10</t>
  </si>
  <si>
    <t>Aansluitstomp per stuk DN 15</t>
  </si>
  <si>
    <t>Aansluitstomp per stuk DN 20</t>
  </si>
  <si>
    <t>Aansluitstomp per stuk DN 25</t>
  </si>
  <si>
    <t>Aansluitstomp per stuk DN 32</t>
  </si>
  <si>
    <t>Aansluitstomp per stuk DN 40</t>
  </si>
  <si>
    <t>Aansluitstomp per stuk DN 50</t>
  </si>
  <si>
    <t>Aansluitstomp per stuk DN 65</t>
  </si>
  <si>
    <t>Aansluitstomp per stuk DN 80</t>
  </si>
  <si>
    <t>Aansluitstomp per stuk DN 100</t>
  </si>
  <si>
    <t>Aansluitstomp per stuk DN 125</t>
  </si>
  <si>
    <t>Aansluitstomp per stuk DN 150</t>
  </si>
  <si>
    <t>Aansluitstomp per stuk DN 175</t>
  </si>
  <si>
    <t>Aansluitstomp per stuk DN 200</t>
  </si>
  <si>
    <t>Afdekplaat aan plafond monteren plaat tot 2,0 mtr.</t>
  </si>
  <si>
    <t>SELECTEER AFVOERLEIDINGEN KUNSTSTOF:</t>
  </si>
  <si>
    <r>
      <t xml:space="preserve">Meter kunststof afvoerbuis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32 mm</t>
    </r>
  </si>
  <si>
    <t>Meter kunststof afvoerbuis Ø 40 mm</t>
  </si>
  <si>
    <t>Meter kunststof afvoerbuis Ø 50 mm</t>
  </si>
  <si>
    <t>Meter kunststof afvoerbuis Ø 75 mm</t>
  </si>
  <si>
    <t>Meter kunststof afvoerbuis Ø 110 mm</t>
  </si>
  <si>
    <t>Meter kunststof afvoerbuis Ø 125 mm</t>
  </si>
  <si>
    <t>Meter kunststof afvoerbuis Ø 160 mm</t>
  </si>
  <si>
    <t>Meter kunststof afvoerbuis Ø 200 mm</t>
  </si>
  <si>
    <r>
      <t xml:space="preserve">Bocht, mof, verloopbocht of sprongstuk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32 mm</t>
    </r>
  </si>
  <si>
    <r>
      <t xml:space="preserve">Bocht, mof, verloopbocht of sprongstuk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40 mm</t>
    </r>
  </si>
  <si>
    <r>
      <t xml:space="preserve">Bocht, mof, verloopbocht of sprongstuk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</t>
    </r>
  </si>
  <si>
    <r>
      <t xml:space="preserve">Bocht, mof, verloopbocht of sprongstuk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75 mm</t>
    </r>
  </si>
  <si>
    <r>
      <t xml:space="preserve">Bocht, mof, verloopbocht of sprongstuk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110 mm</t>
    </r>
  </si>
  <si>
    <r>
      <t xml:space="preserve">Afsluiter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3/4"</t>
    </r>
  </si>
  <si>
    <r>
      <t xml:space="preserve">Afsluiter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1"</t>
    </r>
  </si>
  <si>
    <r>
      <t xml:space="preserve">Afsluiter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2"</t>
    </r>
  </si>
  <si>
    <r>
      <t xml:space="preserve">Afsluiter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1 1/4"</t>
    </r>
  </si>
  <si>
    <r>
      <t xml:space="preserve">Afsluiter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1 1/2"</t>
    </r>
  </si>
  <si>
    <r>
      <t xml:space="preserve">Afsluiter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2 1/2"</t>
    </r>
  </si>
  <si>
    <r>
      <t xml:space="preserve">Afsluiter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3"</t>
    </r>
  </si>
  <si>
    <t>Klepstangen t.b.v. klepinstelling inbouwen</t>
  </si>
  <si>
    <t>Aftekenen en toezicht maken sparingen derden</t>
  </si>
  <si>
    <t>LBK afzuigkast opstellen, luchtz. aansl. tot 20.000 m³/h</t>
  </si>
  <si>
    <t>LBK afzuigkast opstellen, luchtz. aansl. tot 27.000 m³/h</t>
  </si>
  <si>
    <t>LBK afzuigkast opstellen, luchtz. aansl. tot 30.000 m³/h</t>
  </si>
  <si>
    <t>SELECTEER LUCHTBEHANDELINGSAPPARATUUR:</t>
  </si>
  <si>
    <t>Dakafzuigventilator tot    1.000 m³/h</t>
  </si>
  <si>
    <t>Dakafzuigventilator tot    2.000 m³/h</t>
  </si>
  <si>
    <t>Dakafzuigventilator tot    3.500 m³/h</t>
  </si>
  <si>
    <t>Dakafzuigventilator tot    5.000 m³/h</t>
  </si>
  <si>
    <t>Dakafzuigventilator tot    7.000 m³/h</t>
  </si>
  <si>
    <t>Dakafzuigventilator tot    8.500 m³/h</t>
  </si>
  <si>
    <t>Dakafzuigventilator tot  10.000 m³/h</t>
  </si>
  <si>
    <t>Dakafzuigventilator tot  12.000 m³/h</t>
  </si>
  <si>
    <t>Dakafzuigventilator tot  18.000 m³/h</t>
  </si>
  <si>
    <t>Dakafzuigventilator tot  25.000 m³/h</t>
  </si>
  <si>
    <t>Dakafzuigventilator tot  30.000 m³/h</t>
  </si>
  <si>
    <t>Ringafzuigventilator tot   12.000 m³/h</t>
  </si>
  <si>
    <t>Ringafzuigventilator tot     6.000 m³/h</t>
  </si>
  <si>
    <t>Ringafzuigventilator tot     1.000 m³/h</t>
  </si>
  <si>
    <t>Ringafzuigventilator tot   20.000 m³/h</t>
  </si>
  <si>
    <t>Ringafzuigventilator tot   25.000 m³/h</t>
  </si>
  <si>
    <t>Ringafzuigventilator tot   30.000 m³/h</t>
  </si>
  <si>
    <t>Ringafzuigventilator tot   50.000 m³/h</t>
  </si>
  <si>
    <t>Ringafzuigventilator tot   75.000 m³/h</t>
  </si>
  <si>
    <t>Ringafzuigventilator tot 100.000 m³/h</t>
  </si>
  <si>
    <t>Ringafzuigventilator tot 150.000 m³/h</t>
  </si>
  <si>
    <t>Ringafzuigventilator tot 160.000 m³/h</t>
  </si>
  <si>
    <t>Buisafzuigventilator tot    1.000 m³/h</t>
  </si>
  <si>
    <t>Buisafzuigventilator tot    2.000 m³/h</t>
  </si>
  <si>
    <t>Buisafzuigventilator tot    5.000 m³/h</t>
  </si>
  <si>
    <t>Buisafzuigventilator tot    8.000 m³/h</t>
  </si>
  <si>
    <t>Buisafzuigventilator tot  12.000 m³/h</t>
  </si>
  <si>
    <t>Buisafzuigventilator tot  17.000 m³/h</t>
  </si>
  <si>
    <t>Buisafzuigventilator tot  30.000 m³/h</t>
  </si>
  <si>
    <r>
      <t>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recht kanaal monteren (kanaalstukken langer 2 mtr.)</t>
    </r>
  </si>
  <si>
    <r>
      <t>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hulpstukken, bochten, verbindingen e.d.</t>
    </r>
  </si>
  <si>
    <r>
      <t xml:space="preserve">Meter flexibele pijp of slang monteren </t>
    </r>
    <r>
      <rPr>
        <sz val="10"/>
        <rFont val="Arial"/>
        <family val="2"/>
      </rPr>
      <t>Ø    80mm</t>
    </r>
  </si>
  <si>
    <r>
      <t xml:space="preserve">Meter flexibele pijp of slang monteren </t>
    </r>
    <r>
      <rPr>
        <sz val="10"/>
        <rFont val="Arial"/>
        <family val="2"/>
      </rPr>
      <t>Ø  100mm</t>
    </r>
  </si>
  <si>
    <r>
      <t xml:space="preserve">Meter flexibele pijp of slang monteren </t>
    </r>
    <r>
      <rPr>
        <sz val="10"/>
        <rFont val="Arial"/>
        <family val="2"/>
      </rPr>
      <t>Ø  125mm</t>
    </r>
  </si>
  <si>
    <r>
      <t xml:space="preserve">Meter flexibele pijp of slang monteren </t>
    </r>
    <r>
      <rPr>
        <sz val="10"/>
        <rFont val="Arial"/>
        <family val="2"/>
      </rPr>
      <t>Ø  160mm</t>
    </r>
  </si>
  <si>
    <r>
      <t xml:space="preserve">Meter flexibele pijp of slang monteren </t>
    </r>
    <r>
      <rPr>
        <sz val="10"/>
        <rFont val="Arial"/>
        <family val="2"/>
      </rPr>
      <t>Ø  200mm</t>
    </r>
  </si>
  <si>
    <r>
      <t xml:space="preserve">Meter flexibele pijp of slang monteren </t>
    </r>
    <r>
      <rPr>
        <sz val="10"/>
        <rFont val="Arial"/>
        <family val="2"/>
      </rPr>
      <t>Ø  225mm</t>
    </r>
  </si>
  <si>
    <r>
      <t xml:space="preserve">Meter flexibele pijp of slang monteren </t>
    </r>
    <r>
      <rPr>
        <sz val="10"/>
        <rFont val="Arial"/>
        <family val="2"/>
      </rPr>
      <t>Ø  250mm</t>
    </r>
  </si>
  <si>
    <r>
      <t xml:space="preserve">Meter flexibele pijp of slang monteren </t>
    </r>
    <r>
      <rPr>
        <sz val="10"/>
        <rFont val="Arial"/>
        <family val="2"/>
      </rPr>
      <t>Ø  300mm</t>
    </r>
  </si>
  <si>
    <r>
      <t xml:space="preserve">Meter flexibele pijp of slang monteren </t>
    </r>
    <r>
      <rPr>
        <sz val="10"/>
        <rFont val="Arial"/>
        <family val="2"/>
      </rPr>
      <t>Ø  350mm</t>
    </r>
  </si>
  <si>
    <r>
      <t xml:space="preserve">Meter flexibele pijp of slang monteren </t>
    </r>
    <r>
      <rPr>
        <sz val="10"/>
        <rFont val="Arial"/>
        <family val="2"/>
      </rPr>
      <t>Ø  400mm</t>
    </r>
  </si>
  <si>
    <r>
      <t xml:space="preserve">Meter flexibele pijp of slang monteren </t>
    </r>
    <r>
      <rPr>
        <sz val="10"/>
        <rFont val="Arial"/>
        <family val="2"/>
      </rPr>
      <t>Ø  450mm</t>
    </r>
  </si>
  <si>
    <r>
      <t xml:space="preserve">Meter flexibele pijp of slang monteren </t>
    </r>
    <r>
      <rPr>
        <sz val="10"/>
        <rFont val="Arial"/>
        <family val="2"/>
      </rPr>
      <t>Ø  500mm</t>
    </r>
  </si>
  <si>
    <r>
      <t xml:space="preserve">Meter flexibele pijp of slang monteren </t>
    </r>
    <r>
      <rPr>
        <sz val="10"/>
        <rFont val="Arial"/>
        <family val="2"/>
      </rPr>
      <t>Ø  550mm</t>
    </r>
  </si>
  <si>
    <r>
      <t xml:space="preserve">Meter flexibele pijp of slang monteren </t>
    </r>
    <r>
      <rPr>
        <sz val="10"/>
        <rFont val="Arial"/>
        <family val="2"/>
      </rPr>
      <t>Ø  600mm</t>
    </r>
  </si>
  <si>
    <r>
      <t xml:space="preserve">Meter flexibele pijp of slang monteren </t>
    </r>
    <r>
      <rPr>
        <sz val="10"/>
        <rFont val="Arial"/>
        <family val="2"/>
      </rPr>
      <t>Ø  630mm</t>
    </r>
  </si>
  <si>
    <r>
      <t xml:space="preserve">Meter flexibele pijp of slang monteren </t>
    </r>
    <r>
      <rPr>
        <sz val="10"/>
        <rFont val="Arial"/>
        <family val="2"/>
      </rPr>
      <t>Ø  710mm</t>
    </r>
  </si>
  <si>
    <r>
      <t xml:space="preserve">Meter flexibele pijp of slang monteren </t>
    </r>
    <r>
      <rPr>
        <sz val="10"/>
        <rFont val="Arial"/>
        <family val="2"/>
      </rPr>
      <t>Ø  800mm</t>
    </r>
  </si>
  <si>
    <r>
      <t xml:space="preserve">Meter flexibele pijp of slang monteren </t>
    </r>
    <r>
      <rPr>
        <sz val="10"/>
        <rFont val="Arial"/>
        <family val="2"/>
      </rPr>
      <t>Ø  900mm</t>
    </r>
  </si>
  <si>
    <t>Meter spiraalsgewijs gerolde buis tot Ø    710mm</t>
  </si>
  <si>
    <t>Tabel13</t>
  </si>
  <si>
    <r>
      <t xml:space="preserve">1 meter geluiddemper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125 mm</t>
    </r>
  </si>
  <si>
    <t>1 meter geluiddemper Ø 160 mm</t>
  </si>
  <si>
    <t>1 meter geluiddemper Ø 200 mm</t>
  </si>
  <si>
    <t>1 meter geluiddemper Ø 225 mm</t>
  </si>
  <si>
    <t>1 meter geluiddemper Ø 250 mm</t>
  </si>
  <si>
    <t>1 meter geluiddemper Ø 315 mm</t>
  </si>
  <si>
    <t>1 meter geluiddemper Ø 355 mm</t>
  </si>
  <si>
    <t>1 meter geluiddemper Ø 400 mm</t>
  </si>
  <si>
    <t>1 meter geluiddemper Ø 450 mm</t>
  </si>
  <si>
    <t>1 meter geluiddemper Ø 500 mm</t>
  </si>
  <si>
    <t>1 meter geluiddemper Ø 550 mm</t>
  </si>
  <si>
    <t>1 meter geluiddemper Ø 630 mm</t>
  </si>
  <si>
    <t>1 meter geluiddemper Ø 710 mm</t>
  </si>
  <si>
    <t>1 meter geluiddemper Ø 800 mm</t>
  </si>
  <si>
    <t>1 meter geluiddemper Ø 900 mm</t>
  </si>
  <si>
    <t>1 meter geluiddemper Ø 1.000 mm</t>
  </si>
  <si>
    <t>1 meter geluiddemper Ø 1.100 mm</t>
  </si>
  <si>
    <t>1 meter geluiddemper Ø 1.150 mm</t>
  </si>
  <si>
    <t>1 meter geluiddemper Ø 1.200 mm</t>
  </si>
  <si>
    <t>1 meter geluiddemper Ø 1.250 mm</t>
  </si>
  <si>
    <t>Opstellen, aansluiten boilercombinatie tot 900 kg</t>
  </si>
  <si>
    <t>Terugslagventiel met flenzen 50 mm</t>
  </si>
  <si>
    <t>Terugslagventiel met flenzen 65 mm</t>
  </si>
  <si>
    <t>Terugslagventiel met flenzen 80 mm</t>
  </si>
  <si>
    <t>Terugslagventiel met flenzen 100 mm</t>
  </si>
  <si>
    <t>Terugslagventiel met flenzen 125 mm</t>
  </si>
  <si>
    <t>Terugslagventiel met flenzen 150 mm</t>
  </si>
  <si>
    <t>SELECTEER WATERMETER GASMETER:</t>
  </si>
  <si>
    <t>Watermeter aansl. grootverbruik tot 50 mm PN10-PN64</t>
  </si>
  <si>
    <t>Watermeter aansl. grootverbruik tot 65 mm PN10-PN64</t>
  </si>
  <si>
    <t>Watermeter aansl. grootverbruik tot 80 mm PN10-PN64</t>
  </si>
  <si>
    <t>Watermeter aansl. grootverbruik tot 100 mm PN10-PN64</t>
  </si>
  <si>
    <t>Watermeter aansl. grootverbruik tot 125 mm PN10-PN64</t>
  </si>
  <si>
    <t>Watermeter aansl. grootverbruik tot 150 mm PN10-PN64</t>
  </si>
  <si>
    <t>Watermeter aansl. grootverbruik tot 175 mm PN10-PN64</t>
  </si>
  <si>
    <t>Watermeter aansl. grootverbruik tot 200 mm PN10-PN64</t>
  </si>
  <si>
    <t>Watermeter aansl. grootverbruik tot 250 mm PN10-PN64</t>
  </si>
  <si>
    <t>Watermeter aansl. grootverbruik tot 300 mm PN10-PN64</t>
  </si>
  <si>
    <t>Tabel20</t>
  </si>
  <si>
    <t>Aftapkraantje 10 mm of 15 mm</t>
  </si>
  <si>
    <t>Ontluchtingskraantje 10 mm of 15 mm</t>
  </si>
  <si>
    <t>Be- en ontluchtingskraantje 10 mm of 15 mm</t>
  </si>
  <si>
    <t>Beluchter</t>
  </si>
  <si>
    <t>Puntstuk</t>
  </si>
  <si>
    <t>Vlotterventiel 10 mm</t>
  </si>
  <si>
    <t>Vlotterventiel 15 mm</t>
  </si>
  <si>
    <t>Vlotterventiel 20 mm</t>
  </si>
  <si>
    <t>Vlotterventiel 25 mm</t>
  </si>
  <si>
    <t>Vlotterventiel 32 mm</t>
  </si>
  <si>
    <t>Vlotterventiel 40 mm</t>
  </si>
  <si>
    <t>Vlotterventiel 50 mm</t>
  </si>
  <si>
    <t>Koppelingen tot 32 mm</t>
  </si>
  <si>
    <t>Koppelingen tot 65 mm</t>
  </si>
  <si>
    <t>Koppelingen tot 100 mm</t>
  </si>
  <si>
    <t>Aansluitdraadeinden tot 15 mm</t>
  </si>
  <si>
    <t>Aansluitdraadeinden tot 20 mm</t>
  </si>
  <si>
    <t>Aansluitdraadeinden tot 25 mm</t>
  </si>
  <si>
    <t>Aansluitdraadeinden tot 32 mm</t>
  </si>
  <si>
    <t>Aansluitdraadeinden tot 40 mm</t>
  </si>
  <si>
    <t>Muurplaten bevestiging met schroeven     3/8" x 10 mm</t>
  </si>
  <si>
    <t>Muurplaten bevestiging met schroeven     1/2" x 15 mm</t>
  </si>
  <si>
    <t>Muurplaten bevestiging met schroeven     3/4" x 20 mm</t>
  </si>
  <si>
    <t>Muurplaten bevestiging met schroeven        1" x 25 mm</t>
  </si>
  <si>
    <t>Muurplaten bevestiging met schroeven   11/4" x 32 mm</t>
  </si>
  <si>
    <t>Tabel21</t>
  </si>
  <si>
    <t>Afsluiter gas met draad doorlaat tot 25 mm</t>
  </si>
  <si>
    <t>Afsluiter gas met draad doorlaat tot 50 mm</t>
  </si>
  <si>
    <t>Afsluiter gas met draad doorlaat tot 80 mm</t>
  </si>
  <si>
    <t>Afsluiter gas met draad doorlaat tot 125 mm</t>
  </si>
  <si>
    <t>SELECTEER APPENDAGES WATER:</t>
  </si>
  <si>
    <t>SELECTEER APPENDAGES GAS:</t>
  </si>
  <si>
    <t>Afsluiter water met draad doorlaat tot 25 mm</t>
  </si>
  <si>
    <t>Afsluiter water met draad doorlaat tot 50 mm</t>
  </si>
  <si>
    <t>Afsluiter water met draad doorlaat tot 80 mm</t>
  </si>
  <si>
    <t>Afsluiter water met draad doorlaat tot 125 mm</t>
  </si>
  <si>
    <t>Afsluiter water met flens doorlaat 15 mm</t>
  </si>
  <si>
    <t>Afsluiter water met flens doorlaat 20 mm</t>
  </si>
  <si>
    <t>Afsluiter water met flens doorlaat 25 mm</t>
  </si>
  <si>
    <t>Afsluiter water met flens doorlaat 32 mm</t>
  </si>
  <si>
    <t>Afsluiter water met flens doorlaat 40 mm</t>
  </si>
  <si>
    <t>Afsluiter water met flens doorlaat 50 mm</t>
  </si>
  <si>
    <t>Afsluiter water met flens doorlaat 65 mm</t>
  </si>
  <si>
    <t>Afsluiter water met flens doorlaat 80 mm</t>
  </si>
  <si>
    <t>Afsluiter water met flens doorlaat 100 mm</t>
  </si>
  <si>
    <t>Afsluiter water met flens doorlaat 125 mm</t>
  </si>
  <si>
    <t>Afsluiter water met flens doorlaat 150 mm</t>
  </si>
  <si>
    <t>Afsluiter water met flens doorlaat 175 mm</t>
  </si>
  <si>
    <t>Afsluiter water met flens doorlaat 200 mm</t>
  </si>
  <si>
    <t>Afsluiter water met flens doorlaat 250 mm</t>
  </si>
  <si>
    <t>Afsluiter water met flens doorlaat 300 mm</t>
  </si>
  <si>
    <t>Tabel22</t>
  </si>
  <si>
    <t>SELECTEER SANITAIRE TAPTOESTELLEN ETC.:</t>
  </si>
  <si>
    <t>Tapkraan met draaibare uitloop</t>
  </si>
  <si>
    <t>Tapkraan met en zonder slangwartel</t>
  </si>
  <si>
    <t>Warmeluchtdroger</t>
  </si>
  <si>
    <t>Zeephouder</t>
  </si>
  <si>
    <t>Mengkraan voor aanrecht</t>
  </si>
  <si>
    <t>Gasgeiser</t>
  </si>
  <si>
    <t>Aansl. Sanitaire toestellen kw, ww, gas, afvoer    3/8"</t>
  </si>
  <si>
    <t>Aansl. Sanitaire toestellen kw, ww, gas, afvoer    1/2"</t>
  </si>
  <si>
    <t>Aansl. Sanitaire toestellen kw, ww, gas, afvoer    3/4"</t>
  </si>
  <si>
    <t>Aansl. Sanitaire toestellen kw, ww, gas, afvoer   11/4"</t>
  </si>
  <si>
    <t>Aansl. Sanitaire toestellen kw, ww, gas, afvoer       1"</t>
  </si>
  <si>
    <t>Aansl. Sanitaire toestellen kw, ww, gas, afvoer   11/2"</t>
  </si>
  <si>
    <t>Aansl. Sanitaire toestellen kw, ww, gas, afvoer       2"</t>
  </si>
  <si>
    <t>Aansl. Sanitaire toestellen kw, ww, gas, afvoer   21/2"</t>
  </si>
  <si>
    <t>Aansl. Sanitaire toestellen kw, ww, gas, afvoer       3"</t>
  </si>
  <si>
    <t>Aansl. Sanitaire toestellen kw, ww, gas, afvoer       4"</t>
  </si>
  <si>
    <t>Gietijzeren ledenketel zonder brander tot 622 kW</t>
  </si>
  <si>
    <t>Gietijzeren ledenketel zonder brander tot 715 kW</t>
  </si>
  <si>
    <t>Gietijzeren ledenketel zonder brander tot 797 kW</t>
  </si>
  <si>
    <t>Gietijzeren ledenketel zonder brander tot 901 kW</t>
  </si>
  <si>
    <t>Gietijzeren ledenketel zonder brander tot 1.006 kW</t>
  </si>
  <si>
    <t>Gietijzeren ledenketel zonder brander tot 1.490 kW</t>
  </si>
  <si>
    <t>Gietijzeren ledenketel zonder brander tot 1.733 kW</t>
  </si>
  <si>
    <t>Gietijzeren ledenketel zonder brander tot 1.977 kW</t>
  </si>
  <si>
    <t>Gaswand cv-ketel met brander tot 21 kW</t>
  </si>
  <si>
    <t>Gaswand cv-ketel met brander tot 35 kW</t>
  </si>
  <si>
    <t>Keerklep, terugslagklep met flensaansluiting DN 25</t>
  </si>
  <si>
    <t>Keerklep, terugslagklep met flensaansluiting DN 32</t>
  </si>
  <si>
    <t>Keerklep, terugslagklep met flensaansluiting DN 40</t>
  </si>
  <si>
    <t>Keerklep, terugslagklep met flensaansluiting DN 50</t>
  </si>
  <si>
    <t>Keerklep, terugslagklep met flensaansluiting DN 65</t>
  </si>
  <si>
    <t>Keerklep, terugslagklep met flensaansluiting DN 80</t>
  </si>
  <si>
    <t>Keerklep, terugslagklep met flensaansluiting DN 100</t>
  </si>
  <si>
    <t>Aanbrengen gaten afgaande groepen DN 10</t>
  </si>
  <si>
    <t>Aanbrengen gaten afgaande groepen DN 15</t>
  </si>
  <si>
    <t>Verdeler-verzamelaar op konsoles plaatsen DN 40</t>
  </si>
  <si>
    <t>Verdeler-verzamelaar op konsoles plaatsen DN 50</t>
  </si>
  <si>
    <t>Verdeler-verzamelaar op konsoles plaatsen DN 65</t>
  </si>
  <si>
    <t>Verdeler-verzamelaar op konsoles plaatsen DN 80</t>
  </si>
  <si>
    <t>Verdeler-verzamelaar op konsoles plaatsen DN 100</t>
  </si>
  <si>
    <t>Verdeler-verzamelaar op konsoles plaatsen DN 125</t>
  </si>
  <si>
    <t>Verdeler-verzamelaar op konsoles plaatsen DN 150</t>
  </si>
  <si>
    <t>SPIRO BUIS</t>
  </si>
  <si>
    <t>Ø 80</t>
  </si>
  <si>
    <t>Ø 225</t>
  </si>
  <si>
    <t>Luchtwasser compleet, massa tot  1.000 kg</t>
  </si>
  <si>
    <t>Luchtwasser compleet, massa tot     850 kg</t>
  </si>
  <si>
    <t>Luchtwasser compleet, massa tot     750 kg</t>
  </si>
  <si>
    <t>Luchtwasser compleet, massa tot     600 kg</t>
  </si>
  <si>
    <t>Luchtwasser compleet, massa tot  1.250 kg</t>
  </si>
  <si>
    <t>Luchtwasser compleet, massa tot  1.500 kg</t>
  </si>
  <si>
    <t>Luchtwasser compleet, massa tot  1.800 kg</t>
  </si>
  <si>
    <t>Luchtwasser compleet, massa tot  2.000 kg</t>
  </si>
  <si>
    <r>
      <t>Luchtbevochtiger, water tot 1 m</t>
    </r>
    <r>
      <rPr>
        <sz val="10"/>
        <rFont val="Arial"/>
        <family val="2"/>
      </rPr>
      <t>² lente tot 1,5 mtr.</t>
    </r>
  </si>
  <si>
    <r>
      <t>Luchtbevochtiger, water tot 2 m</t>
    </r>
    <r>
      <rPr>
        <sz val="10"/>
        <rFont val="Arial"/>
        <family val="2"/>
      </rPr>
      <t>² lente tot 1,5 mtr.</t>
    </r>
  </si>
  <si>
    <r>
      <t>Luchtbevochtiger, water tot 3 m</t>
    </r>
    <r>
      <rPr>
        <sz val="10"/>
        <rFont val="Arial"/>
        <family val="2"/>
      </rPr>
      <t>² lente tot 1,5 mtr.</t>
    </r>
  </si>
  <si>
    <r>
      <t>Luchtbevochtiger, water tot 4 m</t>
    </r>
    <r>
      <rPr>
        <sz val="10"/>
        <rFont val="Arial"/>
        <family val="2"/>
      </rPr>
      <t>² lente tot 1,5 mtr.</t>
    </r>
  </si>
  <si>
    <r>
      <t>Luchtbevochtiger, water tot 5 m</t>
    </r>
    <r>
      <rPr>
        <sz val="10"/>
        <rFont val="Arial"/>
        <family val="2"/>
      </rPr>
      <t>² lente tot 1,5 mtr.</t>
    </r>
  </si>
  <si>
    <r>
      <t>Luchtbevochtiger, water tot 1 m</t>
    </r>
    <r>
      <rPr>
        <sz val="10"/>
        <rFont val="Arial"/>
        <family val="2"/>
      </rPr>
      <t>² lente langer 1,5 mtr.</t>
    </r>
  </si>
  <si>
    <r>
      <t>Luchtbevochtiger, water tot 2 m</t>
    </r>
    <r>
      <rPr>
        <sz val="10"/>
        <rFont val="Arial"/>
        <family val="2"/>
      </rPr>
      <t>² lente langer 1,5 mtr.</t>
    </r>
  </si>
  <si>
    <r>
      <t>Luchtbevochtiger, water tot 3 m</t>
    </r>
    <r>
      <rPr>
        <sz val="10"/>
        <rFont val="Arial"/>
        <family val="2"/>
      </rPr>
      <t>² lente langer 1,5 mtr.</t>
    </r>
  </si>
  <si>
    <t>2-weg klep met tegenflenzen, bouten etc. DN 125</t>
  </si>
  <si>
    <t>2-weg klep met tegenflenzen, bouten etc. DN 150</t>
  </si>
  <si>
    <t>2-weg klep met tegenflenzen, bouten etc. DN 175</t>
  </si>
  <si>
    <t>2-weg klep met tegenflenzen, bouten etc. DN 200</t>
  </si>
  <si>
    <t>2-weg klep met tegenflenzen, bouten etc. DN 250</t>
  </si>
  <si>
    <t>2-weg klep met tegenflenzen, bouten etc. DN 300</t>
  </si>
  <si>
    <t>Tabel8</t>
  </si>
  <si>
    <t>SELECTEER VERDELER, VERZAMELAAR ETC.:</t>
  </si>
  <si>
    <t>Op maat maken buis met 2 bolle bodems DN 40</t>
  </si>
  <si>
    <t>Op maat maken buis met 2 bolle bodems DN 50</t>
  </si>
  <si>
    <t>Op maat maken buis met 2 bolle bodems DN 65</t>
  </si>
  <si>
    <t>Op maat maken buis met 2 bolle bodems DN 80</t>
  </si>
  <si>
    <t>Op maat maken buis met 2 bolle bodems DN 100</t>
  </si>
  <si>
    <t>Op maat maken buis met 2 bolle bodems DN 125</t>
  </si>
  <si>
    <t>Op maat maken buis met 2 bolle bodems DN 150</t>
  </si>
  <si>
    <t>Op maat maken buis met 2 bolle bodems DN 175</t>
  </si>
  <si>
    <t>Op maat maken buis met 2 bolle bodems DN 200</t>
  </si>
  <si>
    <t>Op maat maken buis met 2 bolle bodems DN 250</t>
  </si>
  <si>
    <t>Op maat maken buis met 2 bolle bodems DN 225</t>
  </si>
  <si>
    <t>Op maat maken buis met 2 bolle bodems DN 300</t>
  </si>
  <si>
    <t>Op maat maken buis met 2 bolle bodems DN 350</t>
  </si>
  <si>
    <t>Op maat maken buis met 2 bolle bodems DN 400</t>
  </si>
  <si>
    <t>Op maat maken buis met 2 bolle bodems DN 450</t>
  </si>
  <si>
    <t>Op maat maken buis met 2 bolle bodems DN 500</t>
  </si>
  <si>
    <t>Aanbrengen gaten afgaande groepen DN 20</t>
  </si>
  <si>
    <t>Aanbrengen gaten afgaande groepen DN 25</t>
  </si>
  <si>
    <t>Aanbrengen gaten afgaande groepen DN 32</t>
  </si>
  <si>
    <t>Aanbrengen gaten afgaande groepen DN 40</t>
  </si>
  <si>
    <t>Aanbrengen gaten afgaande groepen DN 50</t>
  </si>
  <si>
    <t>Aanbrengen gaten afgaande groepen DN 65</t>
  </si>
  <si>
    <t>Aanbrengen gaten afgaande groepen DN 80</t>
  </si>
  <si>
    <t>Aanbrengen gaten afgaande groepen DN 100</t>
  </si>
  <si>
    <t>Aanbrengen gaten afgaande groepen DN 125</t>
  </si>
  <si>
    <t>Aanbrengen gaten afgaande groepen DN 150</t>
  </si>
  <si>
    <t>Aanbrengen gaten afgaande groepen DN 175</t>
  </si>
  <si>
    <t>Aanbrengen gaten afgaande groepen DN 200</t>
  </si>
  <si>
    <t>Aanbrengen gaten afgaande groepen DN 225</t>
  </si>
  <si>
    <t>Aanbrengen gaten afgaande groepen DN 250</t>
  </si>
  <si>
    <t>Aanbrengen gaten afgaande groepen DN 300</t>
  </si>
  <si>
    <t>Aanbrengen gaten afgaande groepen DN 350</t>
  </si>
  <si>
    <t>Aanbrengen gaten afgaande groepen DN 400</t>
  </si>
  <si>
    <t>Aanbrengen gaten afgaande groepen DN 450</t>
  </si>
  <si>
    <t>Aanbrengen gaten afgaande groepen DN 500</t>
  </si>
  <si>
    <t>Omschrijving</t>
  </si>
  <si>
    <t>Gietijzeren ledenketel zonder brander tot 94 kW</t>
  </si>
  <si>
    <t>Gietijzeren ledenketel zonder brander tot 114 kW</t>
  </si>
  <si>
    <t>Gietijzeren ledenketel zonder brander tot 134 kW</t>
  </si>
  <si>
    <t>Gietijzeren ledenketel zonder brander tot 154 kW</t>
  </si>
  <si>
    <t>Gietijzeren ledenketel zonder brander tot 193 kW</t>
  </si>
  <si>
    <t>Gietijzeren ledenketel zonder brander tot 233 kW</t>
  </si>
  <si>
    <t>Gietijzeren ledenketel zonder brander tot 297 kW</t>
  </si>
  <si>
    <t>Gietijzeren ledenketel zonder brander tot 355 kW</t>
  </si>
  <si>
    <t>Gietijzeren ledenketel zonder brander tot 413 kW</t>
  </si>
  <si>
    <t>Gietijzeren ledenketel zonder brander tot 465 kW</t>
  </si>
  <si>
    <t>Gietijzeren ledenketel zonder brander tot 530 kW</t>
  </si>
  <si>
    <t>Gasaansluiting op openbaar gasnet maken 32 mm</t>
  </si>
  <si>
    <t>Gasaansluiting op openbaar gasnet maken 40 mm</t>
  </si>
  <si>
    <t>Gasaansluiting op openbaar gasnet maken 50 mm</t>
  </si>
  <si>
    <t>Gasaansluiting op openbaar gasnet maken 65 mm</t>
  </si>
  <si>
    <t>Gasaansluiting op openbaar gasnet maken 80 mm</t>
  </si>
  <si>
    <t>Gasaansluiting op openbaar gasnet maken 100 mm</t>
  </si>
  <si>
    <t>Koudwateraansluiting maken 10 mm</t>
  </si>
  <si>
    <t>Koudwateraansluiting maken 15 mm</t>
  </si>
  <si>
    <t>Koudwateraansluiting maken 20 mm</t>
  </si>
  <si>
    <t>Koudwateraansluiting maken 25 mm</t>
  </si>
  <si>
    <t>Koudwateraansluiting maken 32 mm</t>
  </si>
  <si>
    <t>Koudwateraansluiting maken 40 mm</t>
  </si>
  <si>
    <t>Koudwateraansluiting maken 50 mm</t>
  </si>
  <si>
    <t>Koudwateraansluiting maken 65 mm</t>
  </si>
  <si>
    <t>Koudwateraansluiting maken 80 mm</t>
  </si>
  <si>
    <t>Koudwateraansluiting maken 100 mm</t>
  </si>
  <si>
    <t>Gasdrukregelaar met draadaansluiting 20 mm</t>
  </si>
  <si>
    <t>Gasdrukregelaar met draadaansluiting 25 mm</t>
  </si>
  <si>
    <t>Gasdrukregelaar met draadaansluiting 32 mm</t>
  </si>
  <si>
    <t>Gasdrukregelaar met draadaansluiting 40 mm</t>
  </si>
  <si>
    <t>Gasdrukregelaar met draadaansluiting 50 mm</t>
  </si>
  <si>
    <t>Gasdrukregelaar met draadaansluiting 65 mm</t>
  </si>
  <si>
    <t>Gasdrukregelaar met draadaansluiting 80 mm</t>
  </si>
  <si>
    <t>Gasdrukregelaar met flensaansluiting 80 mm</t>
  </si>
  <si>
    <t>Gasdrukregelaar met flensaansluiting 100 mm</t>
  </si>
  <si>
    <t>Gasdrukregelaar met flensaansluiting 125 mm</t>
  </si>
  <si>
    <t>Gasdrukregelaar met flensaansluiting 150 mm</t>
  </si>
  <si>
    <t>2"</t>
  </si>
  <si>
    <t>Diam.</t>
  </si>
  <si>
    <t>Min.</t>
  </si>
  <si>
    <r>
      <t>2</t>
    </r>
    <r>
      <rPr>
        <sz val="10"/>
        <rFont val="Arial"/>
        <family val="2"/>
      </rPr>
      <t>½</t>
    </r>
    <r>
      <rPr>
        <sz val="10"/>
        <rFont val="Arial"/>
        <family val="0"/>
      </rPr>
      <t>"</t>
    </r>
  </si>
  <si>
    <t>3"</t>
  </si>
  <si>
    <t>DN 32</t>
  </si>
  <si>
    <t>DN 40</t>
  </si>
  <si>
    <t>DN 50</t>
  </si>
  <si>
    <t>DN 65</t>
  </si>
  <si>
    <t>DN 80</t>
  </si>
  <si>
    <t>DN 100</t>
  </si>
  <si>
    <t>DN 125</t>
  </si>
  <si>
    <t>DN 150</t>
  </si>
  <si>
    <t>DN 175</t>
  </si>
  <si>
    <t>DN 200</t>
  </si>
  <si>
    <t>DN 250</t>
  </si>
  <si>
    <t>DN 300</t>
  </si>
  <si>
    <t>CV BUIS</t>
  </si>
  <si>
    <t>15 mm</t>
  </si>
  <si>
    <t>22 mm</t>
  </si>
  <si>
    <t>28 mm</t>
  </si>
  <si>
    <t>35 mm</t>
  </si>
  <si>
    <t>42 mm</t>
  </si>
  <si>
    <t>54 mm</t>
  </si>
  <si>
    <t>12 mm</t>
  </si>
  <si>
    <t>KOPER BUIS</t>
  </si>
  <si>
    <t>67 mm</t>
  </si>
  <si>
    <t>80 mm</t>
  </si>
  <si>
    <t>100 mm</t>
  </si>
  <si>
    <t>WICU BUIS</t>
  </si>
  <si>
    <t>KUNST. BUIS</t>
  </si>
  <si>
    <t>10 mm</t>
  </si>
  <si>
    <t>20 mm</t>
  </si>
  <si>
    <t>25 mm</t>
  </si>
  <si>
    <t>30 mm</t>
  </si>
  <si>
    <t>Ø 32</t>
  </si>
  <si>
    <t>PVC BUIS</t>
  </si>
  <si>
    <t>Ø 40</t>
  </si>
  <si>
    <t>Ø 50</t>
  </si>
  <si>
    <t>Ø 75</t>
  </si>
  <si>
    <t>Ø 110</t>
  </si>
  <si>
    <t>Ø 125</t>
  </si>
  <si>
    <t>Ø 160</t>
  </si>
  <si>
    <t>Ø 200</t>
  </si>
  <si>
    <t>SML BUIS</t>
  </si>
  <si>
    <t>Ø 250</t>
  </si>
  <si>
    <t>Ø 300</t>
  </si>
  <si>
    <t>LORO-X BUIS</t>
  </si>
  <si>
    <t>Ø 70</t>
  </si>
  <si>
    <t>Ø 100</t>
  </si>
  <si>
    <t>Ø 150</t>
  </si>
  <si>
    <t>RVS BUIS</t>
  </si>
  <si>
    <t>DN 15</t>
  </si>
  <si>
    <t>DN 20</t>
  </si>
  <si>
    <t>DN 25</t>
  </si>
  <si>
    <t>Verdeler-verzamelaar op konsoles plaatsen DN 175</t>
  </si>
  <si>
    <t>Verdeler-verzamelaar op konsoles plaatsen DN 200</t>
  </si>
  <si>
    <t>Verdeler-verzamelaar op konsoles plaatsen DN 225</t>
  </si>
  <si>
    <t>Verdeler-verzamelaar op konsoles plaatsen DN 250</t>
  </si>
  <si>
    <t>Verdeler-verzamelaar op konsoles plaatsen DN 300</t>
  </si>
  <si>
    <t>Verdeler-verzamelaar op konsoles plaatsen DN 350</t>
  </si>
  <si>
    <t>Verdeler-verzamelaar op konsoles plaatsen DN 400</t>
  </si>
  <si>
    <t>Verdeler-verzamelaar op konsoles plaatsen DN 450</t>
  </si>
  <si>
    <t>Verdeler-verzamelaar op konsoles plaatsen DN 500</t>
  </si>
  <si>
    <t>Aftakking met het leidingwerk verbinden DN 10</t>
  </si>
  <si>
    <t>Aftakking met het leidingwerk verbinden DN 15</t>
  </si>
  <si>
    <t>Aftakking met het leidingwerk verbinden DN 20</t>
  </si>
  <si>
    <t>Aftakking met het leidingwerk verbinden DN 25</t>
  </si>
  <si>
    <t>Aftakking met het leidingwerk verbinden DN 32</t>
  </si>
  <si>
    <t>Aftakking met het leidingwerk verbinden DN 40</t>
  </si>
  <si>
    <t>Aftakking met het leidingwerk verbinden DN 50</t>
  </si>
  <si>
    <t>Aftakking met het leidingwerk verbinden DN 65</t>
  </si>
  <si>
    <t>Aftakking met het leidingwerk verbinden DN 80</t>
  </si>
  <si>
    <t>Aftakking met het leidingwerk verbinden DN 100</t>
  </si>
  <si>
    <t>Aftakking met het leidingwerk verbinden DN 125</t>
  </si>
  <si>
    <t>Aftakking met het leidingwerk verbinden DN 150</t>
  </si>
  <si>
    <t>Aftakking met het leidingwerk verbinden DN 175</t>
  </si>
  <si>
    <r>
      <t xml:space="preserve">Bocht, mof, verloopbocht of sprongstuk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125 mm</t>
    </r>
  </si>
  <si>
    <r>
      <t xml:space="preserve">Bocht, mof, verloopbocht of sprongstuk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160 mm</t>
    </r>
  </si>
  <si>
    <r>
      <t xml:space="preserve">Bocht, mof, verloopbocht of sprongstuk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200 mm</t>
    </r>
  </si>
  <si>
    <r>
      <t xml:space="preserve">T-stuk kunststof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32 mm</t>
    </r>
  </si>
  <si>
    <r>
      <t xml:space="preserve">T-stuk kunststof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40 mm</t>
    </r>
  </si>
  <si>
    <r>
      <t xml:space="preserve">T-stuk kunststof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</t>
    </r>
  </si>
  <si>
    <r>
      <t xml:space="preserve">T-stuk kunststof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75 mm</t>
    </r>
  </si>
  <si>
    <r>
      <t xml:space="preserve">T-stuk kunststof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110 mm</t>
    </r>
  </si>
  <si>
    <r>
      <t xml:space="preserve">T-stuk kunststof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125 mm</t>
    </r>
  </si>
  <si>
    <r>
      <t xml:space="preserve">T-stuk kunststof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160 mm</t>
    </r>
  </si>
  <si>
    <r>
      <t xml:space="preserve">T-stuk kunststof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200 mm</t>
    </r>
  </si>
  <si>
    <r>
      <t xml:space="preserve">Kunststof ontstoppingsstuk, ontluchtingskap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32 mm</t>
    </r>
  </si>
  <si>
    <r>
      <t xml:space="preserve">Kunststof ontstoppingsstuk, ontluchtingskap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40 mm</t>
    </r>
  </si>
  <si>
    <r>
      <t xml:space="preserve">Kunststof ontstoppingsstuk, ontluchtingskap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</t>
    </r>
  </si>
  <si>
    <r>
      <t xml:space="preserve">Kunststof ontstoppingsstuk, ontluchtingskap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75 mm</t>
    </r>
  </si>
  <si>
    <r>
      <t xml:space="preserve">Kunststof ontstoppingsstuk, ontluchtingskap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110 mm</t>
    </r>
  </si>
  <si>
    <r>
      <t xml:space="preserve">Plafondrooster tot 4 mtr. hoogte, diam.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150 mm</t>
    </r>
  </si>
  <si>
    <r>
      <t xml:space="preserve">Plafondrooster tot 4 mtr. hoogte, diam.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200 mm</t>
    </r>
  </si>
  <si>
    <r>
      <t xml:space="preserve">Plafondrooster tot 4 mtr. hoogte, diam.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250 mm</t>
    </r>
  </si>
  <si>
    <r>
      <t xml:space="preserve">Plafondrooster tot 4 mtr. hoogte, diam.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300 mm</t>
    </r>
  </si>
  <si>
    <r>
      <t xml:space="preserve">Plafondrooster tot 4 mtr. hoogte, diam.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400 mm</t>
    </r>
  </si>
  <si>
    <r>
      <t xml:space="preserve">Plafondrooster tot 4 mtr. hoogte, diam.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500 mm</t>
    </r>
  </si>
  <si>
    <r>
      <t xml:space="preserve">Plafondrooster tot 6 mtr. hoogte, diam.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150 mm</t>
    </r>
  </si>
  <si>
    <r>
      <t xml:space="preserve">Plafondrooster tot 6 mtr. hoogte, diam.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200 mm</t>
    </r>
  </si>
  <si>
    <r>
      <t xml:space="preserve">Plafondrooster tot 6 mtr. hoogte, diam.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250 mm</t>
    </r>
  </si>
  <si>
    <r>
      <t xml:space="preserve">Plafondrooster tot 6 mtr. hoogte, diam.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300 mm</t>
    </r>
  </si>
  <si>
    <r>
      <t xml:space="preserve">Plafondrooster tot 6 mtr. hoogte, diam.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400 mm</t>
    </r>
  </si>
  <si>
    <r>
      <t xml:space="preserve">Plafondrooster tot 6 mtr. hoogte, diam.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500 mm</t>
    </r>
  </si>
  <si>
    <r>
      <t xml:space="preserve">Anemostaten aan kanaal monteren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150 mm</t>
    </r>
  </si>
  <si>
    <r>
      <t xml:space="preserve">Anemostaten aan kanaal monteren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200 mm</t>
    </r>
  </si>
  <si>
    <r>
      <t xml:space="preserve">Anemostaten aan kanaal monteren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250 mm</t>
    </r>
  </si>
  <si>
    <r>
      <t xml:space="preserve">Anemostaten aan kanaal monteren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300 mm</t>
    </r>
  </si>
  <si>
    <r>
      <t xml:space="preserve">Anemostaten aan kanaal monteren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400 mm</t>
    </r>
  </si>
  <si>
    <r>
      <t xml:space="preserve">Anemostaten aan kanaal monteren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500 mm</t>
    </r>
  </si>
  <si>
    <t>Luchtdichte stalen deuren, inzetten, aftekenen, controle</t>
  </si>
  <si>
    <t>Wandrooster met inbouwraam tot 250x250 mm</t>
  </si>
  <si>
    <t>Wandrooster met inbouwraam tot 500x500 mm</t>
  </si>
  <si>
    <t>Wandrooster met inbouwraam tot 1.000x500 mm</t>
  </si>
  <si>
    <t>Wandrooster met inbouwraam tot 1.200x500 mm</t>
  </si>
  <si>
    <r>
      <t>Buitenluchtrooster zonder klepregister tot 0,5 m</t>
    </r>
    <r>
      <rPr>
        <sz val="10"/>
        <rFont val="Arial"/>
        <family val="2"/>
      </rPr>
      <t>²</t>
    </r>
  </si>
  <si>
    <r>
      <t>Buitenluchtrooster zonder klepregister tot 1,0 m</t>
    </r>
    <r>
      <rPr>
        <sz val="10"/>
        <rFont val="Arial"/>
        <family val="2"/>
      </rPr>
      <t>²</t>
    </r>
  </si>
  <si>
    <r>
      <t>Buitenluchtrooster zonder klepregister tot 1,5 m</t>
    </r>
    <r>
      <rPr>
        <sz val="10"/>
        <rFont val="Arial"/>
        <family val="2"/>
      </rPr>
      <t>²</t>
    </r>
  </si>
  <si>
    <r>
      <t>Buitenluchtrooster zonder klepregister tot 2,0 m</t>
    </r>
    <r>
      <rPr>
        <sz val="10"/>
        <rFont val="Arial"/>
        <family val="2"/>
      </rPr>
      <t>²</t>
    </r>
  </si>
  <si>
    <r>
      <t>Buitenluchtrooster zonder klepregister tot 3,0 m</t>
    </r>
    <r>
      <rPr>
        <sz val="10"/>
        <rFont val="Arial"/>
        <family val="2"/>
      </rPr>
      <t>²</t>
    </r>
  </si>
  <si>
    <r>
      <t>Buitenluchtrooster zonder klepregister tot 4,0 m</t>
    </r>
    <r>
      <rPr>
        <sz val="10"/>
        <rFont val="Arial"/>
        <family val="2"/>
      </rPr>
      <t>²</t>
    </r>
  </si>
  <si>
    <r>
      <t>Buitenluchtrooster zonder klepregister tot 5,0 m</t>
    </r>
    <r>
      <rPr>
        <sz val="10"/>
        <rFont val="Arial"/>
        <family val="2"/>
      </rPr>
      <t>²</t>
    </r>
  </si>
  <si>
    <r>
      <t>Buitenluchtrooster met klepregister tot 0,5 m</t>
    </r>
    <r>
      <rPr>
        <sz val="10"/>
        <rFont val="Arial"/>
        <family val="2"/>
      </rPr>
      <t>²</t>
    </r>
  </si>
  <si>
    <r>
      <t>Buitenluchtrooster met klepregister tot 1,0 m</t>
    </r>
    <r>
      <rPr>
        <sz val="10"/>
        <rFont val="Arial"/>
        <family val="2"/>
      </rPr>
      <t>²</t>
    </r>
  </si>
  <si>
    <r>
      <t>Buitenluchtrooster met klepregister tot 1,5 m</t>
    </r>
    <r>
      <rPr>
        <sz val="10"/>
        <rFont val="Arial"/>
        <family val="2"/>
      </rPr>
      <t>²</t>
    </r>
  </si>
  <si>
    <r>
      <t>Buitenluchtrooster met klepregister tot 2,0 m</t>
    </r>
    <r>
      <rPr>
        <sz val="10"/>
        <rFont val="Arial"/>
        <family val="2"/>
      </rPr>
      <t>²</t>
    </r>
  </si>
  <si>
    <r>
      <t>Buitenluchtrooster met klepregister tot 3,0 m</t>
    </r>
    <r>
      <rPr>
        <sz val="10"/>
        <rFont val="Arial"/>
        <family val="2"/>
      </rPr>
      <t>²</t>
    </r>
  </si>
  <si>
    <r>
      <t>Buitenluchtrooster met klepregister tot 4,0 m</t>
    </r>
    <r>
      <rPr>
        <sz val="10"/>
        <rFont val="Arial"/>
        <family val="2"/>
      </rPr>
      <t>²</t>
    </r>
  </si>
  <si>
    <r>
      <t>Buitenluchtrooster met klepregister tot 5,0 m</t>
    </r>
    <r>
      <rPr>
        <sz val="10"/>
        <rFont val="Arial"/>
        <family val="2"/>
      </rPr>
      <t>²</t>
    </r>
  </si>
  <si>
    <t>Tabel15</t>
  </si>
  <si>
    <t>SELECTEER FILTERS EN KLEPPENREGISTERS:</t>
  </si>
  <si>
    <r>
      <t>Kleppenregister instelbaar grootte tot 0,5 m</t>
    </r>
    <r>
      <rPr>
        <sz val="10"/>
        <rFont val="Arial"/>
        <family val="2"/>
      </rPr>
      <t>²</t>
    </r>
  </si>
  <si>
    <r>
      <t>Kleppenregister instelbaar grootte tot 1,0 m</t>
    </r>
    <r>
      <rPr>
        <sz val="10"/>
        <rFont val="Arial"/>
        <family val="2"/>
      </rPr>
      <t>²</t>
    </r>
  </si>
  <si>
    <r>
      <t>Kleppenregister instelbaar grootte tot 1,5 m</t>
    </r>
    <r>
      <rPr>
        <sz val="10"/>
        <rFont val="Arial"/>
        <family val="2"/>
      </rPr>
      <t>²</t>
    </r>
  </si>
  <si>
    <r>
      <t>Kleppenregister instelbaar grootte tot 2,0 m</t>
    </r>
    <r>
      <rPr>
        <sz val="10"/>
        <rFont val="Arial"/>
        <family val="2"/>
      </rPr>
      <t>²</t>
    </r>
  </si>
  <si>
    <r>
      <t>Kleppenregister instelbaar grootte tot 3,0 m</t>
    </r>
    <r>
      <rPr>
        <sz val="10"/>
        <rFont val="Arial"/>
        <family val="2"/>
      </rPr>
      <t>²</t>
    </r>
  </si>
  <si>
    <r>
      <t>Kleppenregister instelbaar grootte tot 4,0 m</t>
    </r>
    <r>
      <rPr>
        <sz val="10"/>
        <rFont val="Arial"/>
        <family val="2"/>
      </rPr>
      <t>²</t>
    </r>
  </si>
  <si>
    <r>
      <t>Kleppenregister instelbaar grootte tot 5,0 m</t>
    </r>
    <r>
      <rPr>
        <sz val="10"/>
        <rFont val="Arial"/>
        <family val="2"/>
      </rPr>
      <t>²</t>
    </r>
  </si>
  <si>
    <t>LBK toevoer opstellen, luchtz. aansl. tot      500 m³/h</t>
  </si>
  <si>
    <t>LBK toevoer opstellen, luchtz. aansl. tot      800 m³/h</t>
  </si>
  <si>
    <t>LBK toevoer opstellen, luchtz. aansl. tot   1.000 m³/h</t>
  </si>
  <si>
    <t>LBK toevoer opstellen, luchtz. aansl. tot   1.400 m³/h</t>
  </si>
  <si>
    <t>LBK toevoer opstellen, luchtz. aansl. tot   1.600 m³/h</t>
  </si>
  <si>
    <t>LBK toevoer opstellen, luchtz. aansl. tot   1.750 m³/h</t>
  </si>
  <si>
    <t>LBK toevoer opstellen, luchtz. aansl. tot   2.000 m³/h</t>
  </si>
  <si>
    <t>LBK toevoer opstellen, luchtz. aansl. tot   3.000 m³/h</t>
  </si>
  <si>
    <t>LBK toevoer opstellen, luchtz. aansl. tot   5.000 m³/h</t>
  </si>
  <si>
    <t>LBK toevoer opstellen, luchtz. aansl. tot   6.000 m³/h</t>
  </si>
  <si>
    <t>LBK toevoer opstellen, luchtz. aansl. tot   9.000 m³/h</t>
  </si>
  <si>
    <t>LBK toevoer opstellen, luchtz. aansl. tot  12.000 m³/h</t>
  </si>
  <si>
    <t>LBK toevoer opstellen, luchtz. aansl. tot  15.000 m³/h</t>
  </si>
  <si>
    <t>LBK toevoer opstellen, luchtz. aansl. tot  20.000 m³/h</t>
  </si>
  <si>
    <t>LBK toevoer opstellen, luchtz. aansl. tot  17.500 m³/h</t>
  </si>
  <si>
    <t>LBK afzuigkast opstellen, luchtz. aansl. tot  3.500 m³/h</t>
  </si>
  <si>
    <t>LBK afzuigkast opstellen, luchtz. aansl. tot  7.000 m³/h</t>
  </si>
  <si>
    <t>LBK afzuigkast opstellen, luchtz. aansl. tot  8.500 m³/h</t>
  </si>
  <si>
    <t>LBK afzuigkast opstellen, luchtz. aansl. tot 10.000 m³/h</t>
  </si>
  <si>
    <t>LBK afzuigkast opstellen, luchtz. aansl. tot 12.000 m³/h</t>
  </si>
  <si>
    <t>LBK afzuigkast opstellen, luchtz. aansl. tot 16.000 m³/h</t>
  </si>
  <si>
    <r>
      <t xml:space="preserve">Meter kunststof buis in afwerkvloer </t>
    </r>
    <r>
      <rPr>
        <sz val="10"/>
        <rFont val="Arial"/>
        <family val="2"/>
      </rPr>
      <t>Ø 30</t>
    </r>
    <r>
      <rPr>
        <sz val="10"/>
        <rFont val="Arial"/>
        <family val="0"/>
      </rPr>
      <t>mm</t>
    </r>
  </si>
  <si>
    <r>
      <t xml:space="preserve">Meter dikwandige draadpijp </t>
    </r>
    <r>
      <rPr>
        <sz val="10"/>
        <rFont val="Arial"/>
        <family val="2"/>
      </rPr>
      <t>Ø 2</t>
    </r>
    <r>
      <rPr>
        <sz val="10"/>
        <rFont val="Arial"/>
        <family val="0"/>
      </rPr>
      <t>"</t>
    </r>
  </si>
  <si>
    <t>Meter dikwandige vlambuis DN 50</t>
  </si>
  <si>
    <t>Meter dikwandige vlambuis DN 65</t>
  </si>
  <si>
    <t>Meter dikwandige vlambuis DN 80</t>
  </si>
  <si>
    <t>Meter dikwandige vlambuis DN 100</t>
  </si>
  <si>
    <t>Meter dikwandige vlambuis DN 125</t>
  </si>
  <si>
    <t>Meter dikwandige vlambuis DN 150</t>
  </si>
  <si>
    <t>Meter dikwandige vlambuis DN 10</t>
  </si>
  <si>
    <t>Meter dikwandige vlambuis DN 15</t>
  </si>
  <si>
    <t>Meter dikwandige vlambuis DN 20</t>
  </si>
  <si>
    <t>Meter dikwandige vlambuis DN 25</t>
  </si>
  <si>
    <t>Meter dikwandige vlambuis DN 32</t>
  </si>
  <si>
    <t>Meter dikwandige vlambuis DN 40</t>
  </si>
  <si>
    <t>Meter dikwandige vlambuis DN 175</t>
  </si>
  <si>
    <t>Meter dikwandige vlambuis DN 200</t>
  </si>
  <si>
    <t>Meter dikwandige vlambuis DN 225</t>
  </si>
  <si>
    <t>Meter dikwandige vlambuis DN 250</t>
  </si>
  <si>
    <t>Meter dikwandige vlambuis DN 300</t>
  </si>
  <si>
    <t>Meter dikwandige cv-buis demonteren tot DN 20</t>
  </si>
  <si>
    <t>Meter dikwandige cv-buis demonteren tot DN 32</t>
  </si>
  <si>
    <t>Meter dikwandige cv-buis demonteren tot DN 50</t>
  </si>
  <si>
    <t>Meter dikwandige cv-buis demonteren tot DN 80</t>
  </si>
  <si>
    <t>Meter dikwandige cv-buis demonteren tot DN 100</t>
  </si>
  <si>
    <t>Meter dikwandige cv-buis demonteren tot DN 150</t>
  </si>
  <si>
    <t>Meter dikwandige cv-buis demonteren tot DN 200</t>
  </si>
  <si>
    <t>Meter dikwandige cv-buis demonteren tot DN 250</t>
  </si>
  <si>
    <t>Meter dikwandige cv-buis demonteren tot DN 300</t>
  </si>
  <si>
    <t>Meter dikwandige cv-buis demonteren tot DN 400</t>
  </si>
  <si>
    <t>Tabel7</t>
  </si>
  <si>
    <t>SELECTEER APPENDAGES EN TOEBEHOREN:</t>
  </si>
  <si>
    <t>Expansievat inhoud tot 2 liter</t>
  </si>
  <si>
    <t>Expansievat inhoud tot 8 liter</t>
  </si>
  <si>
    <t>Expansievat inhoud tot 12 liter</t>
  </si>
  <si>
    <t>Expansievat inhoud tot 18 liter</t>
  </si>
  <si>
    <t>Expansievat inhoud tot 25 liter</t>
  </si>
  <si>
    <t>Expansievat inhoud tot 35 liter</t>
  </si>
  <si>
    <t>Expansievat inhoud tot 50 liter</t>
  </si>
  <si>
    <t>Expansievat inhoud tot 80 liter</t>
  </si>
  <si>
    <t>Expansievat inhoud tot 100 liter</t>
  </si>
  <si>
    <t>Expansievat inhoud tot 140 liter</t>
  </si>
  <si>
    <t>Expansievat inhoud tot 200 liter</t>
  </si>
  <si>
    <t>Expansievat inhoud tot 250 liter</t>
  </si>
  <si>
    <t>Expansievat inhoud tot 300 liter</t>
  </si>
  <si>
    <t>Expansievat inhoud tot 400 liter</t>
  </si>
  <si>
    <t>Expansievat inhoud tot 500 liter</t>
  </si>
  <si>
    <t>Expansievat inhoud tot 600 liter</t>
  </si>
  <si>
    <t>Expansievat inhoud tot 800 liter</t>
  </si>
  <si>
    <t>Expansievat inhoud tot 1000 liter</t>
  </si>
  <si>
    <t>Expansievat toebehoren automatisch voetventiel</t>
  </si>
  <si>
    <t>Expansievat toebehoren luchtafscheider tot 40mm</t>
  </si>
  <si>
    <t>Expansievat toebehoren luchtafscheider tot 80mm</t>
  </si>
  <si>
    <t>Expansievat toebehoren ontluchtingsventiel</t>
  </si>
  <si>
    <t>Expansievat toebehoren veiligheidsventiel (veer)</t>
  </si>
  <si>
    <t>Expansievat toebehoren mengregelventiel</t>
  </si>
  <si>
    <t>Expansievat toebehoren veiligheidsventiel (gewicht)</t>
  </si>
  <si>
    <t>Expansievat toebehoren opvangtrechter overstort</t>
  </si>
  <si>
    <t>Expansievat toebehoren aansluitgroep</t>
  </si>
  <si>
    <t>Circulatiepomp inbouw DN 15</t>
  </si>
  <si>
    <t>Circulatiepomp inbouw DN 20</t>
  </si>
  <si>
    <t>Circulatiepomp inbouw DN 25</t>
  </si>
  <si>
    <t>Circulatiepomp inbouw DN 32</t>
  </si>
  <si>
    <t>Circulatiepomp inbouw DN 40</t>
  </si>
  <si>
    <t>Circulatiepomp inbouw DN 50</t>
  </si>
  <si>
    <t>Circulatiepomp inbouw DN 65</t>
  </si>
  <si>
    <t>Circulatiepomp inbouw DN 80</t>
  </si>
  <si>
    <t>Circulatiepomp inbouw DN 100</t>
  </si>
  <si>
    <t>Gasslang met gaskraan tot 20 mm</t>
  </si>
  <si>
    <t>Gasslang met gaskraan tot 32 mm</t>
  </si>
  <si>
    <t>Gasaansluiting maken tot een doorlaat van 20 mm</t>
  </si>
  <si>
    <t>Gasaansluiting maken tot een doorlaat van 25 mm</t>
  </si>
  <si>
    <t>Gasaansluiting maken tot een doorlaat van 32 mm</t>
  </si>
  <si>
    <t>Gasaansluiting maken tot een doorlaat van 40 mm</t>
  </si>
  <si>
    <t>Gasaansluiting maken tot een doorlaat van 50 mm</t>
  </si>
  <si>
    <t>Gasaansluiting maken tot een doorlaat van 65 mm</t>
  </si>
  <si>
    <t>Gasaansluiting maken tot een doorlaat van 80 mm</t>
  </si>
  <si>
    <t>Gasaansluiting maken tot een doorlaat van 100 mm</t>
  </si>
  <si>
    <t>Afsluiter gas met flens doorlaat 15 mm</t>
  </si>
  <si>
    <t>Afsluiter gas met flens doorlaat 20 mm</t>
  </si>
  <si>
    <t>Afsluiter gas met flens doorlaat 25 mm</t>
  </si>
  <si>
    <t>Afsluiter gas met flens doorlaat 32 mm</t>
  </si>
  <si>
    <t>Afsluiter gas met flens doorlaat 40 mm</t>
  </si>
  <si>
    <t>Afsluiter gas met flens doorlaat 50 mm</t>
  </si>
  <si>
    <t>Afsluiter gas met flens doorlaat 65 mm</t>
  </si>
  <si>
    <t>Afsluiter gas met flens doorlaat 80 mm</t>
  </si>
  <si>
    <t>Afsluiter gas met flens doorlaat 100 mm</t>
  </si>
  <si>
    <t>Afsluiter gas met flens doorlaat 125 mm</t>
  </si>
  <si>
    <t>Afsluiter gas met flens doorlaat 150 mm</t>
  </si>
  <si>
    <t>Afsluiter gas met flens doorlaat 175 mm</t>
  </si>
  <si>
    <t>Afsluiter gas met flens doorlaat 200 mm</t>
  </si>
  <si>
    <t>Afsluiter gas met flens doorlaat 250 mm</t>
  </si>
  <si>
    <t>Afsluiter gas met flens doorlaat 300 mm</t>
  </si>
  <si>
    <t>Reduceerventiel met flens doorlaat 300 mm</t>
  </si>
  <si>
    <t>Veiligheidsafsluiter draad tot 40 mm</t>
  </si>
  <si>
    <t>Veiligheidsafsluiter draad tot 50 mm</t>
  </si>
  <si>
    <t>Veiligheidsafsluiter draad tot 65 mm</t>
  </si>
  <si>
    <t>Veiligheidsafsluiter met flenzen 50 mm</t>
  </si>
  <si>
    <t>Veiligheidsafsluiter met flenzen 65 mm</t>
  </si>
  <si>
    <t>Gaswand cv-ketel met brander tot 50 kW</t>
  </si>
  <si>
    <t>Gaswand cv-ketel met brander tot 70 kW</t>
  </si>
  <si>
    <t>Gaswand combi cv-ketel met brander tot 21 kW</t>
  </si>
  <si>
    <t>Gaswand combi cv-ketel met brander tot 35 kW</t>
  </si>
  <si>
    <t>Gaswand combi cv-ketel met brander tot 50 kW</t>
  </si>
  <si>
    <t>Gaswand combi cv-ketel met brander tot 70 kW</t>
  </si>
  <si>
    <t>SELECTEER EEN WARMTEBRON:</t>
  </si>
  <si>
    <t>nummer</t>
  </si>
  <si>
    <t>Pl. Minuten</t>
  </si>
  <si>
    <t>Tabel4</t>
  </si>
  <si>
    <t>Samenbouw, inbedrijfstelling leverancier tot 94 kW</t>
  </si>
  <si>
    <t>Samenbouw, inbedrijfstelling leverancier tot 114 kW</t>
  </si>
  <si>
    <t>Samenbouw, inbedrijfstelling leverancier tot 134 kW</t>
  </si>
  <si>
    <t>Samenbouw, inbedrijfstelling leverancier tot 154 kW</t>
  </si>
  <si>
    <t>Samenbouw, inbedrijfstelling leverancier tot 193 kW</t>
  </si>
  <si>
    <t>Samenbouw, inbedrijfstelling leverancier tot 233 kW</t>
  </si>
  <si>
    <t>Samenbouw, inbedrijfstelling leverancier tot 297 kW</t>
  </si>
  <si>
    <t>Samenbouw, inbedrijfstelling leverancier tot 355 kW</t>
  </si>
  <si>
    <t>Samenbouw, inbedrijfstelling leverancier tot 413 kW</t>
  </si>
  <si>
    <t>Samenbouw, inbedrijfstelling leverancier tot 465 kW</t>
  </si>
  <si>
    <t>Samenbouw, inbedrijfstelling leverancier tot 530 kW</t>
  </si>
  <si>
    <t>Samenbouw, inbedrijfstelling leverancier tot 622 kW</t>
  </si>
  <si>
    <t>Samenbouw, inbedrijfstelling leverancier tot 715 kW</t>
  </si>
  <si>
    <t>Samenbouw, inbedrijfstelling leverancier tot 797 kW</t>
  </si>
  <si>
    <t>Samenbouw, inbedrijfstelling leverancier tot 901 kW</t>
  </si>
  <si>
    <t>Samenbouw, inbedrijfstelling leverancier tot 1.006 kW</t>
  </si>
  <si>
    <t>Samenbouw, inbedrijfstelling leverancier tot 1.490 kW</t>
  </si>
  <si>
    <t>Samenbouw, inbedrijfstelling leverancier tot 1.733 kW</t>
  </si>
  <si>
    <t>Samenbouw, inbedrijfstelling leverancier tot 1.977 kW</t>
  </si>
  <si>
    <t>Meter stalen rookgasafvoerbuis tot Ø100mm</t>
  </si>
  <si>
    <t>Meter stalen rookgasafvoerbuis tot Ø150mm</t>
  </si>
  <si>
    <t>Meter stalen rookgasafvoerbuis tot Ø200mm</t>
  </si>
  <si>
    <t>Meter stalen rookgasafvoerbuis tot Ø300mm</t>
  </si>
  <si>
    <t>Meter stalen rookgasafvoerbuis tot Ø400mm</t>
  </si>
  <si>
    <t>Meter stalen rookgasafvoerbuis tot Ø500mm</t>
  </si>
  <si>
    <r>
      <t>Hulpstuk rookgasafvoerbocht staal tot</t>
    </r>
    <r>
      <rPr>
        <sz val="10"/>
        <rFont val="Arial"/>
        <family val="2"/>
      </rPr>
      <t xml:space="preserve"> Ø100mm</t>
    </r>
  </si>
  <si>
    <t>Hulpstuk rookgasafvoerbocht staal tot Ø150mm</t>
  </si>
  <si>
    <t>Hulpstuk rookgasafvoerbocht staal tot Ø200mm</t>
  </si>
  <si>
    <t>Hulpstuk rookgasafvoerbocht staal tot Ø300mm</t>
  </si>
  <si>
    <t>Hulpstuk rookgasafvoerbocht staal tot Ø400mm</t>
  </si>
  <si>
    <t>Hulpstuk rookgasafvoerbocht staal tot Ø500mm</t>
  </si>
  <si>
    <r>
      <t xml:space="preserve">Meter aluminium rookgasafvoerbuis tot </t>
    </r>
    <r>
      <rPr>
        <sz val="10"/>
        <rFont val="Arial"/>
        <family val="2"/>
      </rPr>
      <t>Ø</t>
    </r>
    <r>
      <rPr>
        <sz val="10"/>
        <rFont val="Arial"/>
        <family val="0"/>
      </rPr>
      <t>100mm</t>
    </r>
  </si>
  <si>
    <t>Meter aluminium rookgasafvoerbuis tot Ø200mm</t>
  </si>
  <si>
    <t>Meter aluminium rookgasafvoerbuis tot Ø300mm</t>
  </si>
  <si>
    <t>Meter aluminium rookgasafvoerbuis tot Ø400mm</t>
  </si>
  <si>
    <t>Meter aluminium rookgasafvoerbuis tot Ø500mm</t>
  </si>
  <si>
    <t>Aansluiten toestel kw, ww, gas en afvoer Ø 10 mm</t>
  </si>
  <si>
    <t>Aansluiten toestel kw, ww, gas en afvoer Ø 15 mm</t>
  </si>
  <si>
    <t>Aansluiten toestel kw, ww, gas en afvoer Ø 20 mm</t>
  </si>
  <si>
    <t>Aansluiten toestel kw, ww, gas en afvoer Ø 25 mm</t>
  </si>
  <si>
    <t>Aansluiten toestel kw, ww, gas en afvoer Ø 32 mm</t>
  </si>
  <si>
    <t>Aansluiten toestel kw, ww, gas en afvoer Ø 40 mm</t>
  </si>
  <si>
    <t>Aansluiten toestel kw, ww, gas en afvoer Ø 50 mm</t>
  </si>
  <si>
    <t>Aansluiten toestel kw, ww, gas en afvoer Ø 65 mm</t>
  </si>
  <si>
    <t>Aansluiten toestel kw, ww, gas en afvoer Ø 80 mm</t>
  </si>
  <si>
    <t>Aansluiten toestel kw, ww, gas en afvoer Ø 100 mm</t>
  </si>
  <si>
    <t>SELECTEER BRANDBESTRIJDING:</t>
  </si>
  <si>
    <t>Ontluchtingskapje</t>
  </si>
  <si>
    <t>SELECTEER DAKAFVOEREN, ONTLUCHTINGEN:</t>
  </si>
  <si>
    <r>
      <t xml:space="preserve">Plafonddoorvoering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50 mm</t>
    </r>
  </si>
  <si>
    <r>
      <t xml:space="preserve">Plafonddoorvoering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75 mm</t>
    </r>
  </si>
  <si>
    <r>
      <t xml:space="preserve">Plafonddoorvoering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110 mm</t>
    </r>
  </si>
  <si>
    <r>
      <t xml:space="preserve">Plafonddoorvoering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125 mm</t>
    </r>
  </si>
  <si>
    <r>
      <t xml:space="preserve">Plafonddoorvoering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160 mm</t>
    </r>
  </si>
  <si>
    <r>
      <t>Invoerstraalbochten 90</t>
    </r>
    <r>
      <rPr>
        <sz val="10"/>
        <color indexed="13"/>
        <rFont val="Verdana"/>
        <family val="2"/>
      </rPr>
      <t>˚</t>
    </r>
    <r>
      <rPr>
        <sz val="10"/>
        <color indexed="13"/>
        <rFont val="Arial"/>
        <family val="0"/>
      </rPr>
      <t xml:space="preserve"> tot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40 mm</t>
    </r>
  </si>
  <si>
    <r>
      <t>Invoerstraalbochten 90</t>
    </r>
    <r>
      <rPr>
        <sz val="10"/>
        <color indexed="13"/>
        <rFont val="Verdana"/>
        <family val="2"/>
      </rPr>
      <t>˚</t>
    </r>
    <r>
      <rPr>
        <sz val="10"/>
        <color indexed="13"/>
        <rFont val="Arial"/>
        <family val="0"/>
      </rPr>
      <t xml:space="preserve"> tot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50 mm</t>
    </r>
  </si>
  <si>
    <r>
      <t>Invoerstraalbochten 90</t>
    </r>
    <r>
      <rPr>
        <sz val="10"/>
        <color indexed="13"/>
        <rFont val="Verdana"/>
        <family val="2"/>
      </rPr>
      <t>˚</t>
    </r>
    <r>
      <rPr>
        <sz val="10"/>
        <color indexed="13"/>
        <rFont val="Arial"/>
        <family val="0"/>
      </rPr>
      <t xml:space="preserve"> tot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65 mm</t>
    </r>
  </si>
  <si>
    <r>
      <t>Invoerstraalbochten 90</t>
    </r>
    <r>
      <rPr>
        <sz val="10"/>
        <color indexed="13"/>
        <rFont val="Verdana"/>
        <family val="2"/>
      </rPr>
      <t>˚</t>
    </r>
    <r>
      <rPr>
        <sz val="10"/>
        <color indexed="13"/>
        <rFont val="Arial"/>
        <family val="0"/>
      </rPr>
      <t xml:space="preserve"> tot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80 mm</t>
    </r>
  </si>
  <si>
    <r>
      <t>Invoerstraalbochten 90</t>
    </r>
    <r>
      <rPr>
        <sz val="10"/>
        <color indexed="13"/>
        <rFont val="Verdana"/>
        <family val="2"/>
      </rPr>
      <t>˚</t>
    </r>
    <r>
      <rPr>
        <sz val="10"/>
        <color indexed="13"/>
        <rFont val="Arial"/>
        <family val="0"/>
      </rPr>
      <t xml:space="preserve"> tot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90 mm</t>
    </r>
  </si>
  <si>
    <r>
      <t>Invoerstraalbochten 90</t>
    </r>
    <r>
      <rPr>
        <sz val="10"/>
        <color indexed="13"/>
        <rFont val="Verdana"/>
        <family val="2"/>
      </rPr>
      <t>˚</t>
    </r>
    <r>
      <rPr>
        <sz val="10"/>
        <color indexed="13"/>
        <rFont val="Arial"/>
        <family val="0"/>
      </rPr>
      <t xml:space="preserve"> tot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100 mm</t>
    </r>
  </si>
  <si>
    <r>
      <t>Invoerstraalbochten 90</t>
    </r>
    <r>
      <rPr>
        <sz val="10"/>
        <color indexed="13"/>
        <rFont val="Verdana"/>
        <family val="2"/>
      </rPr>
      <t>˚</t>
    </r>
    <r>
      <rPr>
        <sz val="10"/>
        <color indexed="13"/>
        <rFont val="Arial"/>
        <family val="0"/>
      </rPr>
      <t xml:space="preserve"> tot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110 mm</t>
    </r>
  </si>
  <si>
    <r>
      <t>Invoerstraalbochten 90</t>
    </r>
    <r>
      <rPr>
        <sz val="10"/>
        <color indexed="13"/>
        <rFont val="Verdana"/>
        <family val="2"/>
      </rPr>
      <t>˚</t>
    </r>
    <r>
      <rPr>
        <sz val="10"/>
        <color indexed="13"/>
        <rFont val="Arial"/>
        <family val="0"/>
      </rPr>
      <t xml:space="preserve"> tot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125 mm</t>
    </r>
  </si>
  <si>
    <r>
      <t xml:space="preserve">Beschermbuis doorlaat tot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80 mm</t>
    </r>
  </si>
  <si>
    <r>
      <t xml:space="preserve">Beschermbuis doorlaat tot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100 mm</t>
    </r>
  </si>
  <si>
    <r>
      <t xml:space="preserve">Beschermbuis doorlaat tot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125 mm</t>
    </r>
  </si>
  <si>
    <r>
      <t xml:space="preserve">Dakontluchting zonder kap en plaakplaat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50 mm</t>
    </r>
  </si>
  <si>
    <r>
      <t xml:space="preserve">Dakontluchting zonder kap en plaakplaat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65 mm</t>
    </r>
  </si>
  <si>
    <r>
      <t xml:space="preserve">Dakontluchting zonder kap en plaakplaat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100 mm</t>
    </r>
  </si>
  <si>
    <r>
      <t xml:space="preserve">Dakontluchting zonder kap en plaakplaat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125 mm</t>
    </r>
  </si>
  <si>
    <r>
      <t xml:space="preserve">Dakontluchting zonder kap en plaakplaat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150 mm</t>
    </r>
  </si>
  <si>
    <r>
      <t xml:space="preserve">Dakontluchting met kap en plakplaat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50 mm</t>
    </r>
  </si>
  <si>
    <r>
      <t xml:space="preserve">Dakontluchting met kap en plakplaat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65 mm</t>
    </r>
  </si>
  <si>
    <r>
      <t xml:space="preserve">Dakontluchting met kap en plakplaat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100 mm</t>
    </r>
  </si>
  <si>
    <r>
      <t xml:space="preserve">Dakontluchting met kap en plakplaat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125 mm</t>
    </r>
  </si>
  <si>
    <r>
      <t xml:space="preserve">Dakontluchting met kap en plakplaat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150 mm</t>
    </r>
  </si>
  <si>
    <r>
      <t xml:space="preserve">Dakafvoer van gietijzer aansluiting buis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50 mm</t>
    </r>
  </si>
  <si>
    <r>
      <t xml:space="preserve">Dakafvoer van gietijzer aansluiting buis </t>
    </r>
    <r>
      <rPr>
        <sz val="10"/>
        <color indexed="13"/>
        <rFont val="Arial"/>
        <family val="2"/>
      </rPr>
      <t>Ø</t>
    </r>
    <r>
      <rPr>
        <sz val="10"/>
        <color indexed="13"/>
        <rFont val="Arial"/>
        <family val="0"/>
      </rPr>
      <t xml:space="preserve"> 70 mm</t>
    </r>
  </si>
  <si>
    <t>Direkt gestookte luchtverwarmer gas tot   14.000 m³/h</t>
  </si>
  <si>
    <t>Direkt gestookte luchtverwarmer gas tot       800 m³/h</t>
  </si>
  <si>
    <t>Direkt gestookte luchtverwarmer gas tot   19.000 m³/h</t>
  </si>
  <si>
    <t>Direkt gestookte luchtverwarmer gas tot   24.000 m³/h</t>
  </si>
  <si>
    <t>Direkt gestookte luchtverwarmer gas tot   30.000 m³/h</t>
  </si>
  <si>
    <t>Direkt gestookte luchtverwarmer gas tot   36.000 m³/h</t>
  </si>
  <si>
    <t>Direkt gestookte luchtverwarmer gas tot   45.000 m³/h</t>
  </si>
  <si>
    <t>Luchtverwarmers en koelbatterijen tot     2.000 m³/h</t>
  </si>
  <si>
    <t>Luchtverwarmers en koelbatterijen tot     3.000 m³/h</t>
  </si>
  <si>
    <t>Luchtverwarmers en koelbatterijen tot     5.000 m³/h</t>
  </si>
  <si>
    <t>Luchtverwarmers en koelbatterijen tot     8.000 m³/h</t>
  </si>
  <si>
    <t>Luchtverwarmers en koelbatterijen tot   10.000 m³/h</t>
  </si>
  <si>
    <t>Luchtverwarmers en koelbatterijen tot   12.000 m³/h</t>
  </si>
  <si>
    <t>Luchtverwarmers en koelbatterijen tot   14.000 m³/h</t>
  </si>
  <si>
    <t>Luchtverwarmers en koelbatterijen tot   17.000 m³/h</t>
  </si>
  <si>
    <t>Luchtverwarmers en koelbatterijen tot   21.000 m³/h</t>
  </si>
  <si>
    <t>Luchtverwarmers en koelbatterijen tot   27.000 m³/h</t>
  </si>
  <si>
    <t>Luchtverwarmers en koelbatterijen tot   35.000 m³/h</t>
  </si>
  <si>
    <t>Luchtverwarmers en koelbatterijen tot   37.000 m³/h</t>
  </si>
  <si>
    <t>Luchtverwarmers en koelbatterijen tot   38.000 m³/h</t>
  </si>
  <si>
    <t>Luchtverwarmers en koelbatterijen tot   40.000 m³/h</t>
  </si>
  <si>
    <t>Inductie unit, massa tot 50 kg</t>
  </si>
  <si>
    <t>Inductie unit, massa tot 65 kg</t>
  </si>
  <si>
    <t>Inductie unit, massa tot 80 kg</t>
  </si>
  <si>
    <t>Fancoil unit, massa tot 50 kg</t>
  </si>
  <si>
    <t>Fancoil unit, massa tot 65 kg</t>
  </si>
  <si>
    <t>Fancoil unit, massa tot 80 kg</t>
  </si>
  <si>
    <t>Ø 350</t>
  </si>
  <si>
    <t>Ø 400</t>
  </si>
  <si>
    <t>Ø 450</t>
  </si>
  <si>
    <t>Ø 500</t>
  </si>
  <si>
    <t>Ø 550</t>
  </si>
  <si>
    <t>Ø 600</t>
  </si>
  <si>
    <t>Ø 630</t>
  </si>
  <si>
    <t>Ø 710</t>
  </si>
  <si>
    <t>Ø 800</t>
  </si>
  <si>
    <t>Ø 900</t>
  </si>
  <si>
    <t>Ø 1000</t>
  </si>
  <si>
    <t>Ø 1100</t>
  </si>
  <si>
    <t>Ø 1150</t>
  </si>
  <si>
    <t>Ø 1200</t>
  </si>
  <si>
    <t>Ø 1250</t>
  </si>
  <si>
    <t>ROOK BUIS</t>
  </si>
  <si>
    <r>
      <t>Ø</t>
    </r>
    <r>
      <rPr>
        <sz val="10"/>
        <rFont val="Arial"/>
        <family val="0"/>
      </rPr>
      <t xml:space="preserve"> 100</t>
    </r>
  </si>
  <si>
    <r>
      <t>Ø</t>
    </r>
    <r>
      <rPr>
        <sz val="10"/>
        <rFont val="Arial"/>
        <family val="0"/>
      </rPr>
      <t xml:space="preserve"> 150</t>
    </r>
  </si>
  <si>
    <r>
      <t>Ø</t>
    </r>
    <r>
      <rPr>
        <sz val="10"/>
        <rFont val="Arial"/>
        <family val="0"/>
      </rPr>
      <t xml:space="preserve"> 200</t>
    </r>
  </si>
  <si>
    <r>
      <t>Ø</t>
    </r>
    <r>
      <rPr>
        <sz val="10"/>
        <rFont val="Arial"/>
        <family val="0"/>
      </rPr>
      <t xml:space="preserve"> 300</t>
    </r>
  </si>
  <si>
    <r>
      <t>Ø</t>
    </r>
    <r>
      <rPr>
        <sz val="10"/>
        <rFont val="Arial"/>
        <family val="0"/>
      </rPr>
      <t xml:space="preserve"> 400</t>
    </r>
  </si>
  <si>
    <r>
      <t>Ø</t>
    </r>
    <r>
      <rPr>
        <sz val="10"/>
        <rFont val="Arial"/>
        <family val="0"/>
      </rPr>
      <t xml:space="preserve"> 500</t>
    </r>
  </si>
  <si>
    <t>FLEX BUIS</t>
  </si>
  <si>
    <r>
      <t xml:space="preserve">SML T-stuk gietijzer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250 mm</t>
    </r>
  </si>
  <si>
    <r>
      <t xml:space="preserve">SML T-stuk gietijzer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300 mm</t>
    </r>
  </si>
  <si>
    <r>
      <t xml:space="preserve">SML ontstoppingsstuk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75 mm</t>
    </r>
  </si>
  <si>
    <r>
      <t xml:space="preserve">SML ontstoppingsstuk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110 mm</t>
    </r>
  </si>
  <si>
    <r>
      <t xml:space="preserve">SML ontstoppingsstuk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125 mm</t>
    </r>
  </si>
  <si>
    <r>
      <t xml:space="preserve">SML ontstoppingsstuk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200 mm</t>
    </r>
  </si>
  <si>
    <r>
      <t xml:space="preserve">SML ontstoppingsstuk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160 mm</t>
    </r>
  </si>
  <si>
    <r>
      <t xml:space="preserve">SML ontstoppingsstuk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250 mm</t>
    </r>
  </si>
  <si>
    <r>
      <t xml:space="preserve">SML ontstoppingsstuk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300 mm</t>
    </r>
  </si>
  <si>
    <r>
      <t xml:space="preserve">SML einddeksel tot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250 mm</t>
    </r>
  </si>
  <si>
    <r>
      <t xml:space="preserve">Meter LORO-X buis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40 mm</t>
    </r>
  </si>
  <si>
    <r>
      <t xml:space="preserve">Meter LORO-X buis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</t>
    </r>
  </si>
  <si>
    <r>
      <t xml:space="preserve">Meter LORO-X buis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70 mm</t>
    </r>
  </si>
  <si>
    <r>
      <t xml:space="preserve">Meter LORO-X buis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100 mm</t>
    </r>
  </si>
  <si>
    <r>
      <t xml:space="preserve">Meter LORO-X buis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125 mm</t>
    </r>
  </si>
  <si>
    <r>
      <t xml:space="preserve">Meter LORO-X buis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150 mm</t>
    </r>
  </si>
  <si>
    <r>
      <t xml:space="preserve">Meter LORO-X buis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200 mm</t>
    </r>
  </si>
  <si>
    <r>
      <t xml:space="preserve">LORO-X T-stuk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40 mm</t>
    </r>
  </si>
  <si>
    <r>
      <t xml:space="preserve">LORO-X T-stuk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</t>
    </r>
  </si>
  <si>
    <r>
      <t xml:space="preserve">LORO-X T-stuk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70 mm</t>
    </r>
  </si>
  <si>
    <r>
      <t xml:space="preserve">LORO-X T-stuk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100 mm</t>
    </r>
  </si>
  <si>
    <r>
      <t xml:space="preserve">LORO-X T-stuk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125 mm</t>
    </r>
  </si>
  <si>
    <r>
      <t xml:space="preserve">LORO-X T-stuk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150 mm</t>
    </r>
  </si>
  <si>
    <r>
      <t xml:space="preserve">LORO-X T-stuk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200 mm</t>
    </r>
  </si>
  <si>
    <r>
      <t xml:space="preserve">LORO-X bocht of stroombocht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40 mm</t>
    </r>
  </si>
  <si>
    <r>
      <t xml:space="preserve">LORO-X bocht of stroombocht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</t>
    </r>
  </si>
  <si>
    <r>
      <t xml:space="preserve">LORO-X bocht of stroombocht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70 mm</t>
    </r>
  </si>
  <si>
    <r>
      <t xml:space="preserve">LORO-X bocht of stroombocht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100 mm</t>
    </r>
  </si>
  <si>
    <r>
      <t xml:space="preserve">LORO-X bocht of stroombocht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125 mm</t>
    </r>
  </si>
  <si>
    <r>
      <t xml:space="preserve">LORO-X bocht of stroombocht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150 mm</t>
    </r>
  </si>
  <si>
    <r>
      <t xml:space="preserve">LORO-X bocht of stroombocht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200 mm</t>
    </r>
  </si>
  <si>
    <r>
      <t xml:space="preserve">LORO-X dubbele sokken, oversschuifsokken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40 mm</t>
    </r>
  </si>
  <si>
    <r>
      <t xml:space="preserve">LORO-X dubbele sokken, oversschuifsokken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</t>
    </r>
  </si>
  <si>
    <r>
      <t xml:space="preserve">LORO-X dubbele sokken, oversschuifsokken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70 mm</t>
    </r>
  </si>
  <si>
    <r>
      <t xml:space="preserve">LORO-X dubbele sokken, oversschuifsokken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100 mm</t>
    </r>
  </si>
  <si>
    <r>
      <t xml:space="preserve">LORO-X dubbele sokken, oversschuifsokken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125 mm</t>
    </r>
  </si>
  <si>
    <r>
      <t xml:space="preserve">LORO-X dubbele sokken, oversschuifsokken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150 mm</t>
    </r>
  </si>
  <si>
    <r>
      <t xml:space="preserve">LORO-X dubbele sokken, oversschuifsokken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200 mm</t>
    </r>
  </si>
  <si>
    <r>
      <t xml:space="preserve">LORO-X ontstoppingsstukken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40 mm</t>
    </r>
  </si>
  <si>
    <r>
      <t xml:space="preserve">LORO-X ontstoppingsstukken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70 mm</t>
    </r>
  </si>
  <si>
    <r>
      <t xml:space="preserve">LORO-X ontstoppingsstukken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100 mm</t>
    </r>
  </si>
  <si>
    <r>
      <t xml:space="preserve">LORO-X ontstoppingsstukken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125 mm</t>
    </r>
  </si>
  <si>
    <r>
      <t xml:space="preserve">LORO-X ontstoppingsstukken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150 mm</t>
    </r>
  </si>
  <si>
    <r>
      <t xml:space="preserve">LORO-X ontstoppingsstukken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200 mm</t>
    </r>
  </si>
  <si>
    <r>
      <t xml:space="preserve">LORO-X ontstoppingsstukken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</t>
    </r>
  </si>
  <si>
    <r>
      <t xml:space="preserve">LORO-X eindkappen met klam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40 mm</t>
    </r>
  </si>
  <si>
    <r>
      <t xml:space="preserve">LORO-X eindkappen met klam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</t>
    </r>
  </si>
  <si>
    <r>
      <t xml:space="preserve">LORO-X eindkappen met klam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70 mm</t>
    </r>
  </si>
  <si>
    <r>
      <t xml:space="preserve">LORO-X eindkappen met klam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100 mm</t>
    </r>
  </si>
  <si>
    <r>
      <t xml:space="preserve">LORO-X eindkappen met klam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125 mm</t>
    </r>
  </si>
  <si>
    <r>
      <t xml:space="preserve">LORO-X eindkappen met klam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150 mm</t>
    </r>
  </si>
  <si>
    <r>
      <t xml:space="preserve">LORO-X eindkappen met klam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200 mm</t>
    </r>
  </si>
  <si>
    <r>
      <t xml:space="preserve">Overgangsstuk LORO-X op andere pijp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40 mm</t>
    </r>
  </si>
  <si>
    <r>
      <t xml:space="preserve">Overgangsstuk LORO-X op andere pijp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</t>
    </r>
  </si>
  <si>
    <r>
      <t xml:space="preserve">Overgangsstuk LORO-X op andere pijp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70 mm</t>
    </r>
  </si>
  <si>
    <r>
      <t xml:space="preserve">Overgangsstuk LORO-X op andere pijp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100 mm</t>
    </r>
  </si>
  <si>
    <t>Aansluitstomp per stuk DN 225</t>
  </si>
  <si>
    <t>Aansluitstomp per stuk DN 250</t>
  </si>
  <si>
    <t>Aansluitstomp per stuk DN 300</t>
  </si>
  <si>
    <t>Aansluitstomp per stuk DN 350</t>
  </si>
  <si>
    <t>Aansluitstomp per stuk DN 400</t>
  </si>
  <si>
    <t>Aansluitstomp per stuk DN 450</t>
  </si>
  <si>
    <t>Aansluitstomp per stuk DN 500</t>
  </si>
  <si>
    <r>
      <t>Opstellen, verbind. tegenstroomapp. tot 3,5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V.O.</t>
    </r>
  </si>
  <si>
    <r>
      <t>Opstellen, verbind. tegenstroomapp. tot 6,0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V.O.</t>
    </r>
  </si>
  <si>
    <r>
      <t>Opstellen, verbind. tegenstroomapp. tot 17,5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V.O.</t>
    </r>
  </si>
  <si>
    <r>
      <t>Opstellen, verbind. tegenstroomapp. tot 10,0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V.O.</t>
    </r>
  </si>
  <si>
    <r>
      <t>Opstellen, verbind. tegenstroomapp. tot 25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V.O.</t>
    </r>
  </si>
  <si>
    <r>
      <t>Opstellen, verbind. tegenstroomapp. tot 35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V.O.</t>
    </r>
  </si>
  <si>
    <r>
      <t>Opstellen, verbind. tegenstroomapp. tot 50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V.O.</t>
    </r>
  </si>
  <si>
    <r>
      <t>Opstellen, verbind. tegenstroomapp. tot 75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V.O.</t>
    </r>
  </si>
  <si>
    <r>
      <t>Opstellen, verbind. tegenstroomapp. tot 100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V.O.</t>
    </r>
  </si>
  <si>
    <r>
      <t>Opstellen, verbind. tegenstroomapp. tot 150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V.O.</t>
    </r>
  </si>
  <si>
    <r>
      <t>Opstellen, verbind. tegenstroomapp. tot 200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V.O.</t>
    </r>
  </si>
  <si>
    <t>Ontluchter</t>
  </si>
  <si>
    <t>Strangontluchter</t>
  </si>
  <si>
    <r>
      <t>Ketelbordes compleet geleverd, opstellen per m</t>
    </r>
    <r>
      <rPr>
        <sz val="10"/>
        <rFont val="Arial"/>
        <family val="2"/>
      </rPr>
      <t>²</t>
    </r>
  </si>
  <si>
    <t>Trappen op het werk vervaardigen per trede</t>
  </si>
  <si>
    <t>Circulatiepomp inbouw DN 125</t>
  </si>
  <si>
    <t>Circulatiepomp inbouw DN 150</t>
  </si>
  <si>
    <t>Circulatiepomp inbouw DN 175</t>
  </si>
  <si>
    <t>Circulatiepomp inbouw DN 200</t>
  </si>
  <si>
    <t>Circulatiepomp inbouw DN 250</t>
  </si>
  <si>
    <t>Circulatiepomp inbouw DN 300</t>
  </si>
  <si>
    <t>Circulatiepomp op fundatie DN 15</t>
  </si>
  <si>
    <t>Circulatiepomp op fundatie DN 20</t>
  </si>
  <si>
    <t>Circulatiepomp op fundatie DN 25</t>
  </si>
  <si>
    <t>Circulatiepomp op fundatie DN 32</t>
  </si>
  <si>
    <t>Circulatiepomp op fundatie DN 40</t>
  </si>
  <si>
    <t>Circulatiepomp op fundatie DN 50</t>
  </si>
  <si>
    <t>Circulatiepomp op fundatie DN 65</t>
  </si>
  <si>
    <t>Circulatiepomp op fundatie DN 80</t>
  </si>
  <si>
    <t>Circulatiepomp op fundatie DN 100</t>
  </si>
  <si>
    <t>Circulatiepomp op fundatie DN 125</t>
  </si>
  <si>
    <t>Circulatiepomp op fundatie DN 150</t>
  </si>
  <si>
    <t>Circulatiepomp op fundatie DN 175</t>
  </si>
  <si>
    <t>Circulatiepomp op fundatie DN 200</t>
  </si>
  <si>
    <t>Trillingsdemper draagkracht tot 50 kg</t>
  </si>
  <si>
    <t>Trillingsdemper draagkracht tot 100 kg</t>
  </si>
  <si>
    <t>Trillingsdemper draagkracht tot 150 kg</t>
  </si>
  <si>
    <t>Trillingsdemper draagkracht tot 200 kg</t>
  </si>
  <si>
    <t>Trillingsdemper draagkracht tot 300 kg</t>
  </si>
  <si>
    <t>Trillingsdemper draagkracht tot 500 kg</t>
  </si>
  <si>
    <t>Trillingsdemper draagkracht tot 800 kg</t>
  </si>
  <si>
    <t>Expansievat inhoud tot 700 liter</t>
  </si>
  <si>
    <t>Compensator compleet DN 15</t>
  </si>
  <si>
    <t>Compensator compleet DN 20</t>
  </si>
  <si>
    <t>Compensator compleet DN 25</t>
  </si>
  <si>
    <t>Compensator compleet DN 32</t>
  </si>
  <si>
    <t>Compensator compleet DN 40</t>
  </si>
  <si>
    <t>Compensator compleet DN 50</t>
  </si>
  <si>
    <t>Compensator compleet DN 65</t>
  </si>
  <si>
    <t>Compensator compleet DN 80</t>
  </si>
  <si>
    <t>Compensator compleet DN 100</t>
  </si>
  <si>
    <t>Compensator compleet DN 125</t>
  </si>
  <si>
    <t>Compensator compleet DN 150</t>
  </si>
  <si>
    <t>Compensator compleet DN 175</t>
  </si>
  <si>
    <t>Compensator compleet DN 200</t>
  </si>
  <si>
    <t>Compensator compleet DN 250</t>
  </si>
  <si>
    <t>Compensator compleet DN 300</t>
  </si>
  <si>
    <t>3-weg klep met draadaansluiting tot 40mm</t>
  </si>
  <si>
    <t>3-weg klep met draadaansluiting tot 50mm</t>
  </si>
  <si>
    <t>3-weg klep met tegenflenzen, bouten etc. DN 15</t>
  </si>
  <si>
    <t>3-weg klep met tegenflenzen, bouten etc. DN 20</t>
  </si>
  <si>
    <t>3-weg klep met tegenflenzen, bouten etc. DN 25</t>
  </si>
  <si>
    <t>3-weg klep met tegenflenzen, bouten etc. DN 32</t>
  </si>
  <si>
    <t>3-weg klep met tegenflenzen, bouten etc. DN 40</t>
  </si>
  <si>
    <t>3-weg klep met tegenflenzen, bouten etc. DN 50</t>
  </si>
  <si>
    <t>3-weg klep met tegenflenzen, bouten etc. DN 65</t>
  </si>
  <si>
    <t>3-weg klep met tegenflenzen, bouten etc. DN 80</t>
  </si>
  <si>
    <t>3-weg klep met tegenflenzen, bouten etc. DN 100</t>
  </si>
  <si>
    <t>3-weg klep met tegenflenzen, bouten etc. DN 125</t>
  </si>
  <si>
    <t>3-weg klep met tegenflenzen, bouten etc. DN 150</t>
  </si>
  <si>
    <t>3-weg klep met tegenflenzen, bouten etc. DN 175</t>
  </si>
  <si>
    <t>3-weg klep met tegenflenzen, bouten etc. DN 200</t>
  </si>
  <si>
    <t>3-weg klep met tegenflenzen, bouten etc. DN 250</t>
  </si>
  <si>
    <t>3-weg klep met tegenflenzen, bouten etc. DN 300</t>
  </si>
  <si>
    <r>
      <t xml:space="preserve">Afsluiter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3/8"</t>
    </r>
  </si>
  <si>
    <r>
      <t xml:space="preserve">Afsluiter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1/2"</t>
    </r>
  </si>
  <si>
    <t>Zakkenfijnfilter wandinbouw tot         600 m³/h</t>
  </si>
  <si>
    <t>Zakkenfijnfilter wandinbouw tot    10.000 m³/h</t>
  </si>
  <si>
    <t>Zakkenfijnfilter wandinbouw tot    20.000 m³/h</t>
  </si>
  <si>
    <t>Zakkenfijnfilter wandinbouw tot    30.000 m³/h</t>
  </si>
  <si>
    <t>Actief koolfilter kanaalinbouw 1-5 secties a' 4.000m³/h</t>
  </si>
  <si>
    <t>Actief koolfilter kanaalinbouw 6-10 secties a' 4.000m³/h</t>
  </si>
  <si>
    <t>Actief koolfilter kanaalinbouw 11-20 secties a' 4.000m³/h</t>
  </si>
  <si>
    <t>Actief koolfilter wandinbouw 1-5 secties a' 4.000m³/h</t>
  </si>
  <si>
    <t>Actief koolfilter wandinbouw 6-10 secties a' 4.000m³/h</t>
  </si>
  <si>
    <t>Actief koolfilter wandinbouw 11-20 secties a' 4.000m³/h</t>
  </si>
  <si>
    <t>Actief koolfilter wandinbouw 21-30 secties a' 4.000m³/h</t>
  </si>
  <si>
    <t>Actief koolfilter wandinbouw 31-40 secties a' 4.000m³/h</t>
  </si>
  <si>
    <t>Actief koolfilter wandinbouw 41-50 secties a' 4.000m³/h</t>
  </si>
  <si>
    <t>Absoluut filter-element grootte 240x240 mm</t>
  </si>
  <si>
    <t>Absoluut filter-element grootte 490x490 mm</t>
  </si>
  <si>
    <t>Absoluut filter-element grootte 610x305 mm</t>
  </si>
  <si>
    <t>Absoluut filter-element grootte 610x610 mm</t>
  </si>
  <si>
    <t>THER.METER</t>
  </si>
  <si>
    <t>staaf</t>
  </si>
  <si>
    <t>wijzer</t>
  </si>
  <si>
    <t>MANO METER</t>
  </si>
  <si>
    <t>kraan</t>
  </si>
  <si>
    <t>GAS KRAAN</t>
  </si>
  <si>
    <t>ROZETTEN</t>
  </si>
  <si>
    <r>
      <t>Ø</t>
    </r>
    <r>
      <rPr>
        <sz val="10"/>
        <rFont val="Arial"/>
        <family val="0"/>
      </rPr>
      <t xml:space="preserve"> 125</t>
    </r>
  </si>
  <si>
    <t>Meter kunststof drukleiding Ø 15mm</t>
  </si>
  <si>
    <t>Meter kunststof drukleiding Ø 20mm</t>
  </si>
  <si>
    <t>Meter kunststof drukleiding Ø 25mm</t>
  </si>
  <si>
    <t>Meter kunststof drukleiding Ø 32mm</t>
  </si>
  <si>
    <t>Meter kunststof drukleiding Ø 40mm</t>
  </si>
  <si>
    <t>Meter kunststof drukleiding Ø 50mm</t>
  </si>
  <si>
    <t>Meter kunststof drukleiding Ø 65mm</t>
  </si>
  <si>
    <t>Meter kunststof drukleiding Ø 80mm</t>
  </si>
  <si>
    <t>Meter kunststof drukleiding Ø 100mm</t>
  </si>
  <si>
    <t>Meter kunststof drukleiding Ø 110mm</t>
  </si>
  <si>
    <t>Meter kunststof drukleiding Ø 125mm</t>
  </si>
  <si>
    <t>Meter kunststof drukleiding Ø 140mm</t>
  </si>
  <si>
    <t>Meter kunststof drukleiding Ø 150mm</t>
  </si>
  <si>
    <t>Meter kunststof drukleiding Ø 200mm</t>
  </si>
  <si>
    <t>Meter kunststof drukleiding Ø 250mm</t>
  </si>
  <si>
    <t>Meter kunststof drukleiding Ø 300mm</t>
  </si>
  <si>
    <t>Tabel19</t>
  </si>
  <si>
    <t>SELECTEER WATER EN GAS PIJPLEIEDINGEN:</t>
  </si>
  <si>
    <t>Gasmeter aansluiten, doorlaat tot 15 mm</t>
  </si>
  <si>
    <t>Gasmeter aansluiten, doorlaat tot 20 mm</t>
  </si>
  <si>
    <t>Gasmeter aansluiten, doorlaat tot 25 mm</t>
  </si>
  <si>
    <t>Gasmeter aansluiten, doorlaat tot 32 mm</t>
  </si>
  <si>
    <t>Gasmeter aansluiten, doorlaat tot 40 mm</t>
  </si>
  <si>
    <t>Gasmeter aansluiten, doorlaat tot 50 mm</t>
  </si>
  <si>
    <t>Gasmeter aansluiten, doorlaat tot 65 mm</t>
  </si>
  <si>
    <t>Gasmeter aansluiten, doorlaat tot 80 mm</t>
  </si>
  <si>
    <t>Gasmeter aansluiten, doorlaat tot 100 mm</t>
  </si>
  <si>
    <t>Watermeter aansluiten in woningen tot 15 mm</t>
  </si>
  <si>
    <t>Watermeter aansluiten in woningen tot 20 mm</t>
  </si>
  <si>
    <t>Watermeter aansluiten in woningen tot 25 mm</t>
  </si>
  <si>
    <t>Watermeter aansluiten in woningen tot 32 mm</t>
  </si>
  <si>
    <t>Watermeter aansluiten in woningen tot 40 mm</t>
  </si>
  <si>
    <t>Watermeter aansluiten in woningen tot 50 mm</t>
  </si>
  <si>
    <t>Watermeter aansl. grootverbruik tot 25 mm PN10-PN64</t>
  </si>
  <si>
    <t>Gasaansluiting op openbaar gasnet maken 25 mm</t>
  </si>
  <si>
    <r>
      <t xml:space="preserve">Afsluiter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3 1/2"</t>
    </r>
  </si>
  <si>
    <r>
      <t xml:space="preserve">Afsluiter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4"</t>
    </r>
  </si>
  <si>
    <r>
      <t xml:space="preserve">Meter dikwandige draadpijp </t>
    </r>
    <r>
      <rPr>
        <sz val="10"/>
        <rFont val="Arial"/>
        <family val="2"/>
      </rPr>
      <t>Ø 1 1/4</t>
    </r>
    <r>
      <rPr>
        <sz val="10"/>
        <rFont val="Arial"/>
        <family val="0"/>
      </rPr>
      <t>"</t>
    </r>
  </si>
  <si>
    <r>
      <t xml:space="preserve">Meter dikwandige draadpijp </t>
    </r>
    <r>
      <rPr>
        <sz val="10"/>
        <rFont val="Arial"/>
        <family val="2"/>
      </rPr>
      <t>Ø 1 1/2</t>
    </r>
    <r>
      <rPr>
        <sz val="10"/>
        <rFont val="Arial"/>
        <family val="0"/>
      </rPr>
      <t>"</t>
    </r>
  </si>
  <si>
    <t>Afsluiter met flensaansluiting DN 15</t>
  </si>
  <si>
    <t>Afsluiter met flensaansluiting DN 20</t>
  </si>
  <si>
    <t>Afsluiter met flensaansluiting DN 25</t>
  </si>
  <si>
    <t>Afsluiter met flensaansluiting DN 32</t>
  </si>
  <si>
    <t>Afsluiter met flensaansluiting DN 40</t>
  </si>
  <si>
    <t>Afsluiter met flensaansluiting DN 50</t>
  </si>
  <si>
    <t>Afsluiter met flensaansluiting DN 65</t>
  </si>
  <si>
    <t>Afsluiter met flensaansluiting DN 80</t>
  </si>
  <si>
    <t>Afsluiter met flensaansluiting DN 100</t>
  </si>
  <si>
    <t>Afsluiter met flensaansluiting DN 125</t>
  </si>
  <si>
    <t>Afsluiter met flensaansluiting DN 150</t>
  </si>
  <si>
    <t>Afsluiter met flensaansluiting DN 175</t>
  </si>
  <si>
    <t>Afsluiter met flensaansluiting DN 200</t>
  </si>
  <si>
    <t>Afsluiter met flensaansluiting DN 250</t>
  </si>
  <si>
    <t>Afsluiter met flensaansluiting DN 300</t>
  </si>
  <si>
    <r>
      <t xml:space="preserve">Warmtemeter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3/8"</t>
    </r>
  </si>
  <si>
    <r>
      <t xml:space="preserve">Warmtemeter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1/2"</t>
    </r>
  </si>
  <si>
    <r>
      <t xml:space="preserve">Warmtemeter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3/4"</t>
    </r>
  </si>
  <si>
    <r>
      <t xml:space="preserve">Warmtemeter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1"</t>
    </r>
  </si>
  <si>
    <r>
      <t xml:space="preserve">Warmtemeter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1 1/4"</t>
    </r>
  </si>
  <si>
    <r>
      <t xml:space="preserve">Warmtemeter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1 1/2"</t>
    </r>
  </si>
  <si>
    <r>
      <t xml:space="preserve">Warmtemeter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2"</t>
    </r>
  </si>
  <si>
    <t>Warmtemeter met flensaansluiting DN 15</t>
  </si>
  <si>
    <t>Warmtemeter met flensaansluiting DN 20</t>
  </si>
  <si>
    <t>Warmtemeter met flensaansluiting DN 25</t>
  </si>
  <si>
    <t>Warmtemeter met flensaansluiting DN 32</t>
  </si>
  <si>
    <t>Warmtemeter met flensaansluiting DN 40</t>
  </si>
  <si>
    <t>Warmtemeter met flensaansluiting DN 50</t>
  </si>
  <si>
    <t>Warmtemeter met flensaansluiting DN 65</t>
  </si>
  <si>
    <t>Warmtemeter met flensaansluiting DN 80</t>
  </si>
  <si>
    <t>Warmtemeter met flensaansluiting DN 100</t>
  </si>
  <si>
    <t>Warmtemeter met flensaansluiting DN 125</t>
  </si>
  <si>
    <t>Warmtemeter met flensaansluiting DN 150</t>
  </si>
  <si>
    <t>Warmtemeter met flensaansluiting DN 175</t>
  </si>
  <si>
    <t>Warmtemeter met flensaansluiting DN 200</t>
  </si>
  <si>
    <t>Warmtemeter met flensaansluiting DN 250</t>
  </si>
  <si>
    <t>Warmtemeter met flensaansluiting DN 300</t>
  </si>
  <si>
    <r>
      <t xml:space="preserve">Filter, vuilvanger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3/8"</t>
    </r>
  </si>
  <si>
    <r>
      <t xml:space="preserve">Filter, vuilvanger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1/2"</t>
    </r>
  </si>
  <si>
    <r>
      <t xml:space="preserve">Filter, vuilvanger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3/4"</t>
    </r>
  </si>
  <si>
    <r>
      <t xml:space="preserve">Filter, vuilvanger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1"</t>
    </r>
  </si>
  <si>
    <r>
      <t xml:space="preserve">Filter, vuilvanger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1 1/4"</t>
    </r>
  </si>
  <si>
    <r>
      <t xml:space="preserve">Filter, vuilvanger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1 1/2"</t>
    </r>
  </si>
  <si>
    <r>
      <t xml:space="preserve">Filter, vuilvanger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2"</t>
    </r>
  </si>
  <si>
    <t>Filter, vuilvanger met flensaansluiting DN 15</t>
  </si>
  <si>
    <t>Filter, vuilvanger met flensaansluiting DN 20</t>
  </si>
  <si>
    <t>Filter, vuilvanger met flensaansluiting DN 25</t>
  </si>
  <si>
    <t>Filter, vuilvanger met flensaansluiting DN 32</t>
  </si>
  <si>
    <t>Filter, vuilvanger met flensaansluiting DN 40</t>
  </si>
  <si>
    <t>Filter, vuilvanger met flensaansluiting DN 50</t>
  </si>
  <si>
    <t>Filter, vuilvanger met flensaansluiting DN 65</t>
  </si>
  <si>
    <t>Filter, vuilvanger met flensaansluiting DN 80</t>
  </si>
  <si>
    <t>Filter, vuilvanger met flensaansluiting DN 100</t>
  </si>
  <si>
    <t>Filter, vuilvanger met flensaansluiting DN 125</t>
  </si>
  <si>
    <t>Filter, vuilvanger met flensaansluiting DN 150</t>
  </si>
  <si>
    <r>
      <t xml:space="preserve">Keerklep, terugslagklep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3/8"</t>
    </r>
  </si>
  <si>
    <r>
      <t xml:space="preserve">Keerklep, terugslagklep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1/2"</t>
    </r>
  </si>
  <si>
    <r>
      <t xml:space="preserve">Keerklep, terugslagklep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3/4"</t>
    </r>
  </si>
  <si>
    <r>
      <t xml:space="preserve">Keerklep, terugslagklep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1"</t>
    </r>
  </si>
  <si>
    <r>
      <t xml:space="preserve">Keerklep, terugslagklep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1 1/4"</t>
    </r>
  </si>
  <si>
    <r>
      <t xml:space="preserve">Keerklep, terugslagklep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1 1/2"</t>
    </r>
  </si>
  <si>
    <r>
      <t xml:space="preserve">Keerklep, terugslagklep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2"</t>
    </r>
  </si>
  <si>
    <r>
      <t xml:space="preserve">Keerklep, terugslagklep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2 1/2"</t>
    </r>
  </si>
  <si>
    <r>
      <t xml:space="preserve">Keerklep, terugslagklep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3"</t>
    </r>
  </si>
  <si>
    <r>
      <t xml:space="preserve">Keerklep, terugslagklep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3 1/2"</t>
    </r>
  </si>
  <si>
    <r>
      <t xml:space="preserve">Keerklep, terugslagklep met draadaansluiting </t>
    </r>
    <r>
      <rPr>
        <sz val="10"/>
        <color indexed="59"/>
        <rFont val="Arial"/>
        <family val="2"/>
      </rPr>
      <t>Ø</t>
    </r>
    <r>
      <rPr>
        <sz val="10"/>
        <color indexed="59"/>
        <rFont val="Arial"/>
        <family val="0"/>
      </rPr>
      <t xml:space="preserve"> 4"</t>
    </r>
  </si>
  <si>
    <t>Keerklep, terugslagklep met flensaansluiting DN 15</t>
  </si>
  <si>
    <t>Keerklep, terugslagklep met flensaansluiting DN 20</t>
  </si>
  <si>
    <t>Veiligheidsafsluiter met flenzen 80 mm</t>
  </si>
  <si>
    <t>Veiligheidsafsluiter met flenzen 100 mm</t>
  </si>
  <si>
    <t>Veiligheidsafsluiter met flenzen 125 mm</t>
  </si>
  <si>
    <t>Veiligheidsafsluiter met flenzen 150 mm</t>
  </si>
  <si>
    <t>Veiligheidsafsluiter met flenzen 175 mm</t>
  </si>
  <si>
    <t>Veiligheidsafsluiter met flenzen 200 mm</t>
  </si>
  <si>
    <t>Veiligheidsafsluiter met flenzen 250 mm</t>
  </si>
  <si>
    <t>Veiligheidsafsluiter met flenzen 300 mm</t>
  </si>
  <si>
    <t>Terugslagventiel draad tot 40 mm</t>
  </si>
  <si>
    <t>Terugslagventiel draad tot 80 mm</t>
  </si>
  <si>
    <t>Terugslagventiel draad tot 100 mm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</si>
</sst>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.0"/>
    <numFmt numFmtId="173" formatCode="0.0"/>
    <numFmt numFmtId="174" formatCode="0.E+00"/>
    <numFmt numFmtId="175" formatCode="[$-413]dddd\ d\ mmmm\ yyyy"/>
    <numFmt numFmtId="176" formatCode="0.00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59"/>
      <name val="Arial"/>
      <family val="0"/>
    </font>
    <font>
      <sz val="10"/>
      <color indexed="9"/>
      <name val="Arial"/>
      <family val="0"/>
    </font>
    <font>
      <sz val="10"/>
      <color indexed="13"/>
      <name val="Arial"/>
      <family val="0"/>
    </font>
    <font>
      <sz val="10"/>
      <color indexed="13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6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7" borderId="10" xfId="0" applyFill="1" applyBorder="1" applyAlignment="1">
      <alignment horizontal="left"/>
    </xf>
    <xf numFmtId="3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8" borderId="10" xfId="0" applyFill="1" applyBorder="1" applyAlignment="1">
      <alignment horizontal="left"/>
    </xf>
    <xf numFmtId="3" fontId="0" fillId="38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39" borderId="12" xfId="0" applyFont="1" applyFill="1" applyBorder="1" applyAlignment="1">
      <alignment horizontal="left"/>
    </xf>
    <xf numFmtId="3" fontId="6" fillId="39" borderId="12" xfId="0" applyNumberFormat="1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"/>
    </xf>
    <xf numFmtId="3" fontId="6" fillId="39" borderId="13" xfId="0" applyNumberFormat="1" applyFont="1" applyFill="1" applyBorder="1" applyAlignment="1">
      <alignment horizontal="center"/>
    </xf>
    <xf numFmtId="0" fontId="6" fillId="39" borderId="13" xfId="0" applyFont="1" applyFill="1" applyBorder="1" applyAlignment="1">
      <alignment horizontal="center"/>
    </xf>
    <xf numFmtId="0" fontId="6" fillId="39" borderId="14" xfId="0" applyFont="1" applyFill="1" applyBorder="1" applyAlignment="1">
      <alignment horizontal="left"/>
    </xf>
    <xf numFmtId="0" fontId="6" fillId="39" borderId="15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39" borderId="14" xfId="0" applyFont="1" applyFill="1" applyBorder="1" applyAlignment="1">
      <alignment horizontal="center"/>
    </xf>
    <xf numFmtId="0" fontId="0" fillId="40" borderId="10" xfId="0" applyFill="1" applyBorder="1" applyAlignment="1">
      <alignment horizontal="left"/>
    </xf>
    <xf numFmtId="3" fontId="0" fillId="40" borderId="10" xfId="0" applyNumberFormat="1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41" borderId="10" xfId="0" applyFill="1" applyBorder="1" applyAlignment="1">
      <alignment horizontal="left"/>
    </xf>
    <xf numFmtId="3" fontId="0" fillId="41" borderId="10" xfId="0" applyNumberForma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 horizontal="left"/>
    </xf>
    <xf numFmtId="3" fontId="0" fillId="42" borderId="10" xfId="0" applyNumberForma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3" borderId="10" xfId="0" applyFill="1" applyBorder="1" applyAlignment="1">
      <alignment horizontal="left"/>
    </xf>
    <xf numFmtId="3" fontId="0" fillId="43" borderId="10" xfId="0" applyNumberFormat="1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1" borderId="10" xfId="0" applyFont="1" applyFill="1" applyBorder="1" applyAlignment="1">
      <alignment horizontal="left"/>
    </xf>
    <xf numFmtId="0" fontId="0" fillId="44" borderId="10" xfId="0" applyFill="1" applyBorder="1" applyAlignment="1">
      <alignment horizontal="left"/>
    </xf>
    <xf numFmtId="3" fontId="0" fillId="44" borderId="10" xfId="0" applyNumberFormat="1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0" fillId="45" borderId="10" xfId="0" applyFill="1" applyBorder="1" applyAlignment="1">
      <alignment horizontal="left"/>
    </xf>
    <xf numFmtId="3" fontId="0" fillId="45" borderId="10" xfId="0" applyNumberForma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46" borderId="10" xfId="0" applyFill="1" applyBorder="1" applyAlignment="1">
      <alignment horizontal="left"/>
    </xf>
    <xf numFmtId="3" fontId="0" fillId="46" borderId="10" xfId="0" applyNumberForma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0" fillId="47" borderId="10" xfId="0" applyFill="1" applyBorder="1" applyAlignment="1">
      <alignment horizontal="left"/>
    </xf>
    <xf numFmtId="3" fontId="0" fillId="47" borderId="10" xfId="0" applyNumberFormat="1" applyFill="1" applyBorder="1" applyAlignment="1">
      <alignment horizontal="center"/>
    </xf>
    <xf numFmtId="0" fontId="0" fillId="47" borderId="10" xfId="0" applyFill="1" applyBorder="1" applyAlignment="1">
      <alignment horizontal="center"/>
    </xf>
    <xf numFmtId="0" fontId="0" fillId="48" borderId="10" xfId="0" applyFill="1" applyBorder="1" applyAlignment="1">
      <alignment horizontal="left"/>
    </xf>
    <xf numFmtId="3" fontId="0" fillId="48" borderId="10" xfId="0" applyNumberFormat="1" applyFill="1" applyBorder="1" applyAlignment="1">
      <alignment horizontal="center"/>
    </xf>
    <xf numFmtId="0" fontId="0" fillId="48" borderId="10" xfId="0" applyFill="1" applyBorder="1" applyAlignment="1">
      <alignment horizontal="center"/>
    </xf>
    <xf numFmtId="0" fontId="0" fillId="48" borderId="10" xfId="0" applyFont="1" applyFill="1" applyBorder="1" applyAlignment="1">
      <alignment horizontal="center"/>
    </xf>
    <xf numFmtId="0" fontId="0" fillId="48" borderId="10" xfId="0" applyFont="1" applyFill="1" applyBorder="1" applyAlignment="1">
      <alignment horizontal="left"/>
    </xf>
    <xf numFmtId="3" fontId="0" fillId="48" borderId="10" xfId="0" applyNumberFormat="1" applyFont="1" applyFill="1" applyBorder="1" applyAlignment="1">
      <alignment horizontal="center"/>
    </xf>
    <xf numFmtId="0" fontId="7" fillId="49" borderId="10" xfId="0" applyFont="1" applyFill="1" applyBorder="1" applyAlignment="1">
      <alignment horizontal="left"/>
    </xf>
    <xf numFmtId="3" fontId="7" fillId="49" borderId="10" xfId="0" applyNumberFormat="1" applyFont="1" applyFill="1" applyBorder="1" applyAlignment="1">
      <alignment horizontal="center"/>
    </xf>
    <xf numFmtId="0" fontId="7" fillId="49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3" fontId="0" fillId="33" borderId="10" xfId="0" applyNumberFormat="1" applyFill="1" applyBorder="1" applyAlignment="1">
      <alignment horizontal="center"/>
    </xf>
    <xf numFmtId="0" fontId="8" fillId="50" borderId="10" xfId="0" applyFont="1" applyFill="1" applyBorder="1" applyAlignment="1">
      <alignment horizontal="left"/>
    </xf>
    <xf numFmtId="3" fontId="8" fillId="50" borderId="10" xfId="0" applyNumberFormat="1" applyFont="1" applyFill="1" applyBorder="1" applyAlignment="1">
      <alignment horizontal="center"/>
    </xf>
    <xf numFmtId="0" fontId="8" fillId="50" borderId="10" xfId="0" applyFont="1" applyFill="1" applyBorder="1" applyAlignment="1">
      <alignment horizontal="center"/>
    </xf>
    <xf numFmtId="0" fontId="8" fillId="50" borderId="16" xfId="0" applyFont="1" applyFill="1" applyBorder="1" applyAlignment="1">
      <alignment horizontal="left"/>
    </xf>
    <xf numFmtId="0" fontId="8" fillId="50" borderId="16" xfId="0" applyFont="1" applyFill="1" applyBorder="1" applyAlignment="1">
      <alignment horizontal="center"/>
    </xf>
    <xf numFmtId="0" fontId="0" fillId="51" borderId="10" xfId="0" applyFill="1" applyBorder="1" applyAlignment="1">
      <alignment horizontal="left"/>
    </xf>
    <xf numFmtId="3" fontId="0" fillId="51" borderId="10" xfId="0" applyNumberFormat="1" applyFill="1" applyBorder="1" applyAlignment="1">
      <alignment horizontal="center"/>
    </xf>
    <xf numFmtId="0" fontId="0" fillId="51" borderId="10" xfId="0" applyFill="1" applyBorder="1" applyAlignment="1">
      <alignment horizontal="center"/>
    </xf>
    <xf numFmtId="0" fontId="0" fillId="52" borderId="10" xfId="0" applyFill="1" applyBorder="1" applyAlignment="1">
      <alignment horizontal="left"/>
    </xf>
    <xf numFmtId="3" fontId="0" fillId="52" borderId="10" xfId="0" applyNumberFormat="1" applyFill="1" applyBorder="1" applyAlignment="1">
      <alignment horizontal="center"/>
    </xf>
    <xf numFmtId="0" fontId="0" fillId="52" borderId="10" xfId="0" applyFill="1" applyBorder="1" applyAlignment="1">
      <alignment horizontal="center"/>
    </xf>
    <xf numFmtId="0" fontId="7" fillId="39" borderId="17" xfId="0" applyFont="1" applyFill="1" applyBorder="1" applyAlignment="1">
      <alignment horizontal="left"/>
    </xf>
    <xf numFmtId="3" fontId="7" fillId="39" borderId="17" xfId="0" applyNumberFormat="1" applyFont="1" applyFill="1" applyBorder="1" applyAlignment="1">
      <alignment horizontal="center"/>
    </xf>
    <xf numFmtId="0" fontId="7" fillId="39" borderId="17" xfId="0" applyFont="1" applyFill="1" applyBorder="1" applyAlignment="1">
      <alignment horizontal="center"/>
    </xf>
    <xf numFmtId="0" fontId="7" fillId="39" borderId="18" xfId="0" applyFont="1" applyFill="1" applyBorder="1" applyAlignment="1">
      <alignment horizontal="center"/>
    </xf>
    <xf numFmtId="0" fontId="8" fillId="46" borderId="10" xfId="0" applyFont="1" applyFill="1" applyBorder="1" applyAlignment="1">
      <alignment horizontal="left"/>
    </xf>
    <xf numFmtId="3" fontId="8" fillId="46" borderId="10" xfId="0" applyNumberFormat="1" applyFont="1" applyFill="1" applyBorder="1" applyAlignment="1">
      <alignment horizontal="center"/>
    </xf>
    <xf numFmtId="0" fontId="8" fillId="46" borderId="10" xfId="0" applyFont="1" applyFill="1" applyBorder="1" applyAlignment="1">
      <alignment horizontal="center"/>
    </xf>
    <xf numFmtId="0" fontId="0" fillId="53" borderId="10" xfId="0" applyFill="1" applyBorder="1" applyAlignment="1">
      <alignment horizontal="left"/>
    </xf>
    <xf numFmtId="3" fontId="0" fillId="53" borderId="10" xfId="0" applyNumberFormat="1" applyFill="1" applyBorder="1" applyAlignment="1">
      <alignment horizontal="center"/>
    </xf>
    <xf numFmtId="0" fontId="0" fillId="53" borderId="10" xfId="0" applyFill="1" applyBorder="1" applyAlignment="1">
      <alignment horizontal="center"/>
    </xf>
    <xf numFmtId="0" fontId="0" fillId="0" borderId="0" xfId="0" applyAlignment="1" applyProtection="1">
      <alignment/>
      <protection hidden="1" locked="0"/>
    </xf>
    <xf numFmtId="0" fontId="5" fillId="35" borderId="19" xfId="0" applyFont="1" applyFill="1" applyBorder="1" applyAlignment="1" applyProtection="1">
      <alignment horizontal="center"/>
      <protection hidden="1" locked="0"/>
    </xf>
    <xf numFmtId="0" fontId="5" fillId="35" borderId="10" xfId="0" applyFont="1" applyFill="1" applyBorder="1" applyAlignment="1" applyProtection="1">
      <alignment horizontal="center"/>
      <protection hidden="1" locked="0"/>
    </xf>
    <xf numFmtId="0" fontId="5" fillId="36" borderId="10" xfId="0" applyFont="1" applyFill="1" applyBorder="1" applyAlignment="1" applyProtection="1">
      <alignment horizontal="center"/>
      <protection hidden="1" locked="0"/>
    </xf>
    <xf numFmtId="0" fontId="5" fillId="37" borderId="10" xfId="0" applyFont="1" applyFill="1" applyBorder="1" applyAlignment="1" applyProtection="1">
      <alignment horizontal="center"/>
      <protection hidden="1" locked="0"/>
    </xf>
    <xf numFmtId="0" fontId="5" fillId="0" borderId="20" xfId="0" applyFont="1" applyFill="1" applyBorder="1" applyAlignment="1" applyProtection="1">
      <alignment horizontal="center"/>
      <protection hidden="1" locked="0"/>
    </xf>
    <xf numFmtId="0" fontId="5" fillId="0" borderId="0" xfId="0" applyFont="1" applyFill="1" applyBorder="1" applyAlignment="1" applyProtection="1">
      <alignment horizontal="center"/>
      <protection hidden="1" locked="0"/>
    </xf>
    <xf numFmtId="0" fontId="0" fillId="0" borderId="20" xfId="0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5" fillId="38" borderId="10" xfId="0" applyFont="1" applyFill="1" applyBorder="1" applyAlignment="1" applyProtection="1">
      <alignment horizontal="center"/>
      <protection hidden="1" locked="0"/>
    </xf>
    <xf numFmtId="173" fontId="0" fillId="0" borderId="0" xfId="0" applyNumberFormat="1" applyAlignment="1" applyProtection="1">
      <alignment/>
      <protection hidden="1" locked="0"/>
    </xf>
    <xf numFmtId="2" fontId="0" fillId="0" borderId="0" xfId="0" applyNumberFormat="1" applyAlignment="1" applyProtection="1">
      <alignment/>
      <protection hidden="1" locked="0"/>
    </xf>
    <xf numFmtId="0" fontId="7" fillId="39" borderId="12" xfId="0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/>
      <protection hidden="1" locked="0"/>
    </xf>
    <xf numFmtId="0" fontId="5" fillId="40" borderId="10" xfId="0" applyFont="1" applyFill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center"/>
      <protection hidden="1" locked="0"/>
    </xf>
    <xf numFmtId="0" fontId="5" fillId="41" borderId="10" xfId="0" applyFont="1" applyFill="1" applyBorder="1" applyAlignment="1" applyProtection="1">
      <alignment horizontal="center"/>
      <protection hidden="1" locked="0"/>
    </xf>
    <xf numFmtId="0" fontId="0" fillId="42" borderId="10" xfId="0" applyFill="1" applyBorder="1" applyAlignment="1" applyProtection="1">
      <alignment horizontal="center"/>
      <protection hidden="1" locked="0"/>
    </xf>
    <xf numFmtId="0" fontId="0" fillId="43" borderId="10" xfId="0" applyFill="1" applyBorder="1" applyAlignment="1" applyProtection="1">
      <alignment horizontal="center"/>
      <protection hidden="1" locked="0"/>
    </xf>
    <xf numFmtId="0" fontId="0" fillId="41" borderId="10" xfId="0" applyFill="1" applyBorder="1" applyAlignment="1" applyProtection="1">
      <alignment horizontal="center"/>
      <protection hidden="1" locked="0"/>
    </xf>
    <xf numFmtId="0" fontId="0" fillId="44" borderId="10" xfId="0" applyFill="1" applyBorder="1" applyAlignment="1" applyProtection="1">
      <alignment horizontal="center"/>
      <protection hidden="1" locked="0"/>
    </xf>
    <xf numFmtId="0" fontId="0" fillId="45" borderId="10" xfId="0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46" borderId="10" xfId="0" applyFill="1" applyBorder="1" applyAlignment="1" applyProtection="1">
      <alignment horizontal="center"/>
      <protection hidden="1" locked="0"/>
    </xf>
    <xf numFmtId="0" fontId="0" fillId="47" borderId="10" xfId="0" applyFill="1" applyBorder="1" applyAlignment="1" applyProtection="1">
      <alignment horizontal="center"/>
      <protection hidden="1" locked="0"/>
    </xf>
    <xf numFmtId="0" fontId="0" fillId="48" borderId="10" xfId="0" applyFill="1" applyBorder="1" applyAlignment="1" applyProtection="1">
      <alignment horizontal="center"/>
      <protection hidden="1" locked="0"/>
    </xf>
    <xf numFmtId="0" fontId="7" fillId="49" borderId="10" xfId="0" applyFont="1" applyFill="1" applyBorder="1" applyAlignment="1" applyProtection="1">
      <alignment horizontal="center"/>
      <protection hidden="1" locked="0"/>
    </xf>
    <xf numFmtId="0" fontId="0" fillId="33" borderId="10" xfId="0" applyFill="1" applyBorder="1" applyAlignment="1" applyProtection="1">
      <alignment horizontal="center"/>
      <protection hidden="1" locked="0"/>
    </xf>
    <xf numFmtId="0" fontId="0" fillId="37" borderId="10" xfId="0" applyFill="1" applyBorder="1" applyAlignment="1" applyProtection="1">
      <alignment horizontal="center"/>
      <protection hidden="1" locked="0"/>
    </xf>
    <xf numFmtId="0" fontId="8" fillId="50" borderId="10" xfId="0" applyFont="1" applyFill="1" applyBorder="1" applyAlignment="1" applyProtection="1">
      <alignment horizontal="center"/>
      <protection hidden="1" locked="0"/>
    </xf>
    <xf numFmtId="0" fontId="0" fillId="51" borderId="10" xfId="0" applyFill="1" applyBorder="1" applyAlignment="1" applyProtection="1">
      <alignment horizontal="center"/>
      <protection hidden="1" locked="0"/>
    </xf>
    <xf numFmtId="0" fontId="0" fillId="51" borderId="10" xfId="0" applyFont="1" applyFill="1" applyBorder="1" applyAlignment="1" applyProtection="1">
      <alignment horizontal="center"/>
      <protection hidden="1" locked="0"/>
    </xf>
    <xf numFmtId="0" fontId="0" fillId="52" borderId="10" xfId="0" applyFill="1" applyBorder="1" applyAlignment="1" applyProtection="1">
      <alignment horizontal="center"/>
      <protection hidden="1" locked="0"/>
    </xf>
    <xf numFmtId="0" fontId="7" fillId="39" borderId="17" xfId="0" applyFont="1" applyFill="1" applyBorder="1" applyAlignment="1" applyProtection="1">
      <alignment horizontal="center"/>
      <protection hidden="1" locked="0"/>
    </xf>
    <xf numFmtId="0" fontId="8" fillId="46" borderId="10" xfId="0" applyFont="1" applyFill="1" applyBorder="1" applyAlignment="1" applyProtection="1">
      <alignment horizontal="center"/>
      <protection hidden="1" locked="0"/>
    </xf>
    <xf numFmtId="0" fontId="0" fillId="53" borderId="10" xfId="0" applyFill="1" applyBorder="1" applyAlignment="1" applyProtection="1">
      <alignment horizontal="center"/>
      <protection hidden="1" locked="0"/>
    </xf>
    <xf numFmtId="0" fontId="0" fillId="35" borderId="10" xfId="0" applyFill="1" applyBorder="1" applyAlignment="1" applyProtection="1">
      <alignment horizontal="center"/>
      <protection hidden="1" locked="0"/>
    </xf>
    <xf numFmtId="0" fontId="4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4" fillId="38" borderId="10" xfId="0" applyFont="1" applyFill="1" applyBorder="1" applyAlignment="1">
      <alignment horizontal="center"/>
    </xf>
    <xf numFmtId="0" fontId="4" fillId="38" borderId="22" xfId="0" applyFont="1" applyFill="1" applyBorder="1" applyAlignment="1">
      <alignment horizontal="center"/>
    </xf>
    <xf numFmtId="0" fontId="4" fillId="38" borderId="26" xfId="0" applyFont="1" applyFill="1" applyBorder="1" applyAlignment="1">
      <alignment horizontal="center"/>
    </xf>
    <xf numFmtId="0" fontId="4" fillId="38" borderId="23" xfId="0" applyFont="1" applyFill="1" applyBorder="1" applyAlignment="1">
      <alignment horizontal="center"/>
    </xf>
    <xf numFmtId="0" fontId="4" fillId="38" borderId="27" xfId="0" applyFont="1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4" fillId="38" borderId="19" xfId="0" applyFont="1" applyFill="1" applyBorder="1" applyAlignment="1">
      <alignment horizontal="center"/>
    </xf>
    <xf numFmtId="0" fontId="7" fillId="39" borderId="18" xfId="0" applyFont="1" applyFill="1" applyBorder="1" applyAlignment="1" applyProtection="1">
      <alignment horizontal="center"/>
      <protection hidden="1" locked="0"/>
    </xf>
    <xf numFmtId="0" fontId="7" fillId="39" borderId="28" xfId="0" applyFont="1" applyFill="1" applyBorder="1" applyAlignment="1" applyProtection="1">
      <alignment horizontal="center"/>
      <protection hidden="1" locked="0"/>
    </xf>
    <xf numFmtId="0" fontId="0" fillId="42" borderId="11" xfId="0" applyFill="1" applyBorder="1" applyAlignment="1" applyProtection="1">
      <alignment horizontal="center"/>
      <protection hidden="1" locked="0"/>
    </xf>
    <xf numFmtId="0" fontId="0" fillId="42" borderId="19" xfId="0" applyFill="1" applyBorder="1" applyAlignment="1" applyProtection="1">
      <alignment horizontal="center"/>
      <protection hidden="1" locked="0"/>
    </xf>
    <xf numFmtId="0" fontId="0" fillId="52" borderId="11" xfId="0" applyFill="1" applyBorder="1" applyAlignment="1" applyProtection="1">
      <alignment horizontal="center"/>
      <protection hidden="1" locked="0"/>
    </xf>
    <xf numFmtId="0" fontId="0" fillId="52" borderId="19" xfId="0" applyFill="1" applyBorder="1" applyAlignment="1" applyProtection="1">
      <alignment horizontal="center"/>
      <protection hidden="1" locked="0"/>
    </xf>
    <xf numFmtId="0" fontId="0" fillId="51" borderId="11" xfId="0" applyFill="1" applyBorder="1" applyAlignment="1" applyProtection="1">
      <alignment horizontal="center"/>
      <protection hidden="1" locked="0"/>
    </xf>
    <xf numFmtId="0" fontId="0" fillId="51" borderId="19" xfId="0" applyFill="1" applyBorder="1" applyAlignment="1" applyProtection="1">
      <alignment horizontal="center"/>
      <protection hidden="1" locked="0"/>
    </xf>
    <xf numFmtId="0" fontId="8" fillId="50" borderId="11" xfId="0" applyFont="1" applyFill="1" applyBorder="1" applyAlignment="1" applyProtection="1">
      <alignment horizontal="center"/>
      <protection hidden="1" locked="0"/>
    </xf>
    <xf numFmtId="0" fontId="8" fillId="50" borderId="19" xfId="0" applyFont="1" applyFill="1" applyBorder="1" applyAlignment="1" applyProtection="1">
      <alignment horizontal="center"/>
      <protection hidden="1" locked="0"/>
    </xf>
    <xf numFmtId="0" fontId="0" fillId="47" borderId="11" xfId="0" applyFill="1" applyBorder="1" applyAlignment="1" applyProtection="1">
      <alignment horizontal="center"/>
      <protection hidden="1" locked="0"/>
    </xf>
    <xf numFmtId="0" fontId="0" fillId="47" borderId="19" xfId="0" applyFill="1" applyBorder="1" applyAlignment="1" applyProtection="1">
      <alignment horizontal="center"/>
      <protection hidden="1" locked="0"/>
    </xf>
    <xf numFmtId="0" fontId="7" fillId="49" borderId="11" xfId="0" applyFont="1" applyFill="1" applyBorder="1" applyAlignment="1" applyProtection="1">
      <alignment horizontal="center"/>
      <protection hidden="1" locked="0"/>
    </xf>
    <xf numFmtId="0" fontId="7" fillId="49" borderId="19" xfId="0" applyFont="1" applyFill="1" applyBorder="1" applyAlignment="1" applyProtection="1">
      <alignment horizontal="center"/>
      <protection hidden="1" locked="0"/>
    </xf>
    <xf numFmtId="0" fontId="0" fillId="48" borderId="11" xfId="0" applyFill="1" applyBorder="1" applyAlignment="1" applyProtection="1">
      <alignment horizontal="center"/>
      <protection hidden="1" locked="0"/>
    </xf>
    <xf numFmtId="0" fontId="0" fillId="48" borderId="19" xfId="0" applyFill="1" applyBorder="1" applyAlignment="1" applyProtection="1">
      <alignment horizontal="center"/>
      <protection hidden="1" locked="0"/>
    </xf>
    <xf numFmtId="0" fontId="0" fillId="46" borderId="11" xfId="0" applyFill="1" applyBorder="1" applyAlignment="1" applyProtection="1">
      <alignment horizontal="center"/>
      <protection hidden="1" locked="0"/>
    </xf>
    <xf numFmtId="0" fontId="0" fillId="46" borderId="19" xfId="0" applyFill="1" applyBorder="1" applyAlignment="1" applyProtection="1">
      <alignment horizontal="center"/>
      <protection hidden="1" locked="0"/>
    </xf>
    <xf numFmtId="0" fontId="0" fillId="41" borderId="11" xfId="0" applyFill="1" applyBorder="1" applyAlignment="1" applyProtection="1">
      <alignment horizontal="center"/>
      <protection hidden="1" locked="0"/>
    </xf>
    <xf numFmtId="0" fontId="0" fillId="41" borderId="19" xfId="0" applyFill="1" applyBorder="1" applyAlignment="1" applyProtection="1">
      <alignment horizontal="center"/>
      <protection hidden="1" locked="0"/>
    </xf>
    <xf numFmtId="0" fontId="0" fillId="43" borderId="10" xfId="0" applyFill="1" applyBorder="1" applyAlignment="1" applyProtection="1">
      <alignment horizontal="center"/>
      <protection hidden="1" locked="0"/>
    </xf>
    <xf numFmtId="0" fontId="0" fillId="43" borderId="11" xfId="0" applyFill="1" applyBorder="1" applyAlignment="1" applyProtection="1">
      <alignment horizontal="center"/>
      <protection hidden="1" locked="0"/>
    </xf>
    <xf numFmtId="0" fontId="0" fillId="43" borderId="19" xfId="0" applyFill="1" applyBorder="1" applyAlignment="1" applyProtection="1">
      <alignment horizontal="center"/>
      <protection hidden="1" locked="0"/>
    </xf>
    <xf numFmtId="0" fontId="5" fillId="41" borderId="11" xfId="0" applyFont="1" applyFill="1" applyBorder="1" applyAlignment="1" applyProtection="1">
      <alignment horizontal="center"/>
      <protection hidden="1" locked="0"/>
    </xf>
    <xf numFmtId="0" fontId="5" fillId="41" borderId="19" xfId="0" applyFont="1" applyFill="1" applyBorder="1" applyAlignment="1" applyProtection="1">
      <alignment horizontal="center"/>
      <protection hidden="1" locked="0"/>
    </xf>
    <xf numFmtId="0" fontId="5" fillId="40" borderId="11" xfId="0" applyFont="1" applyFill="1" applyBorder="1" applyAlignment="1" applyProtection="1">
      <alignment horizontal="center"/>
      <protection hidden="1" locked="0"/>
    </xf>
    <xf numFmtId="0" fontId="5" fillId="40" borderId="19" xfId="0" applyFont="1" applyFill="1" applyBorder="1" applyAlignment="1" applyProtection="1">
      <alignment horizontal="center"/>
      <protection hidden="1" locked="0"/>
    </xf>
    <xf numFmtId="0" fontId="5" fillId="35" borderId="29" xfId="0" applyFont="1" applyFill="1" applyBorder="1" applyAlignment="1" applyProtection="1">
      <alignment horizontal="center"/>
      <protection hidden="1" locked="0"/>
    </xf>
    <xf numFmtId="0" fontId="5" fillId="35" borderId="19" xfId="0" applyFont="1" applyFill="1" applyBorder="1" applyAlignment="1" applyProtection="1">
      <alignment horizontal="center"/>
      <protection hidden="1" locked="0"/>
    </xf>
    <xf numFmtId="0" fontId="5" fillId="36" borderId="11" xfId="0" applyFont="1" applyFill="1" applyBorder="1" applyAlignment="1" applyProtection="1">
      <alignment horizontal="center"/>
      <protection hidden="1" locked="0"/>
    </xf>
    <xf numFmtId="0" fontId="5" fillId="36" borderId="19" xfId="0" applyFont="1" applyFill="1" applyBorder="1" applyAlignment="1" applyProtection="1">
      <alignment horizontal="center"/>
      <protection hidden="1" locked="0"/>
    </xf>
    <xf numFmtId="0" fontId="0" fillId="35" borderId="29" xfId="0" applyFont="1" applyFill="1" applyBorder="1" applyAlignment="1" applyProtection="1">
      <alignment horizontal="center"/>
      <protection hidden="1" locked="0"/>
    </xf>
    <xf numFmtId="0" fontId="0" fillId="35" borderId="19" xfId="0" applyFont="1" applyFill="1" applyBorder="1" applyAlignment="1" applyProtection="1">
      <alignment horizontal="center"/>
      <protection hidden="1" locked="0"/>
    </xf>
    <xf numFmtId="0" fontId="5" fillId="37" borderId="10" xfId="0" applyFont="1" applyFill="1" applyBorder="1" applyAlignment="1" applyProtection="1">
      <alignment horizontal="center"/>
      <protection hidden="1" locked="0"/>
    </xf>
    <xf numFmtId="0" fontId="5" fillId="38" borderId="11" xfId="0" applyFont="1" applyFill="1" applyBorder="1" applyAlignment="1" applyProtection="1">
      <alignment horizontal="center"/>
      <protection hidden="1" locked="0"/>
    </xf>
    <xf numFmtId="0" fontId="5" fillId="38" borderId="19" xfId="0" applyFont="1" applyFill="1" applyBorder="1" applyAlignment="1" applyProtection="1">
      <alignment horizontal="center"/>
      <protection hidden="1" locked="0"/>
    </xf>
    <xf numFmtId="0" fontId="7" fillId="39" borderId="12" xfId="0" applyFont="1" applyFill="1" applyBorder="1" applyAlignment="1" applyProtection="1">
      <alignment horizontal="center"/>
      <protection hidden="1" locked="0"/>
    </xf>
    <xf numFmtId="0" fontId="0" fillId="44" borderId="11" xfId="0" applyFill="1" applyBorder="1" applyAlignment="1" applyProtection="1">
      <alignment horizontal="center"/>
      <protection hidden="1" locked="0"/>
    </xf>
    <xf numFmtId="0" fontId="0" fillId="44" borderId="19" xfId="0" applyFill="1" applyBorder="1" applyAlignment="1" applyProtection="1">
      <alignment horizontal="center"/>
      <protection hidden="1" locked="0"/>
    </xf>
    <xf numFmtId="0" fontId="0" fillId="45" borderId="11" xfId="0" applyFill="1" applyBorder="1" applyAlignment="1" applyProtection="1">
      <alignment horizontal="center"/>
      <protection hidden="1" locked="0"/>
    </xf>
    <xf numFmtId="0" fontId="0" fillId="45" borderId="19" xfId="0" applyFill="1" applyBorder="1" applyAlignment="1" applyProtection="1">
      <alignment horizontal="center"/>
      <protection hidden="1" locked="0"/>
    </xf>
    <xf numFmtId="0" fontId="0" fillId="33" borderId="11" xfId="0" applyFill="1" applyBorder="1" applyAlignment="1" applyProtection="1">
      <alignment horizontal="center"/>
      <protection hidden="1" locked="0"/>
    </xf>
    <xf numFmtId="0" fontId="0" fillId="33" borderId="19" xfId="0" applyFill="1" applyBorder="1" applyAlignment="1" applyProtection="1">
      <alignment horizontal="center"/>
      <protection hidden="1" locked="0"/>
    </xf>
    <xf numFmtId="0" fontId="0" fillId="37" borderId="11" xfId="0" applyFill="1" applyBorder="1" applyAlignment="1" applyProtection="1">
      <alignment horizontal="center"/>
      <protection hidden="1" locked="0"/>
    </xf>
    <xf numFmtId="0" fontId="0" fillId="37" borderId="19" xfId="0" applyFill="1" applyBorder="1" applyAlignment="1" applyProtection="1">
      <alignment horizontal="center"/>
      <protection hidden="1" locked="0"/>
    </xf>
    <xf numFmtId="0" fontId="8" fillId="46" borderId="11" xfId="0" applyFont="1" applyFill="1" applyBorder="1" applyAlignment="1" applyProtection="1">
      <alignment horizontal="center"/>
      <protection hidden="1" locked="0"/>
    </xf>
    <xf numFmtId="0" fontId="8" fillId="46" borderId="19" xfId="0" applyFont="1" applyFill="1" applyBorder="1" applyAlignment="1" applyProtection="1">
      <alignment horizontal="center"/>
      <protection hidden="1" locked="0"/>
    </xf>
    <xf numFmtId="0" fontId="0" fillId="53" borderId="11" xfId="0" applyFill="1" applyBorder="1" applyAlignment="1" applyProtection="1">
      <alignment horizontal="center"/>
      <protection hidden="1" locked="0"/>
    </xf>
    <xf numFmtId="0" fontId="0" fillId="53" borderId="19" xfId="0" applyFill="1" applyBorder="1" applyAlignment="1" applyProtection="1">
      <alignment horizontal="center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DDDDDD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AEAEA"/>
      <rgbColor rgb="00F8F8F8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R62"/>
  <sheetViews>
    <sheetView showGridLines="0" showRowColHeaders="0" tabSelected="1" showOutlineSymbols="0" zoomScale="115" zoomScaleNormal="115" zoomScalePageLayoutView="0" workbookViewId="0" topLeftCell="A13">
      <selection activeCell="B2" sqref="B2:C2"/>
    </sheetView>
  </sheetViews>
  <sheetFormatPr defaultColWidth="9.140625" defaultRowHeight="12.75"/>
  <cols>
    <col min="1" max="1" width="2.7109375" style="1" customWidth="1"/>
    <col min="2" max="2" width="7.28125" style="1" customWidth="1"/>
    <col min="3" max="3" width="5.57421875" style="1" customWidth="1"/>
    <col min="4" max="4" width="2.7109375" style="1" customWidth="1"/>
    <col min="5" max="5" width="7.28125" style="1" customWidth="1"/>
    <col min="6" max="6" width="5.57421875" style="1" customWidth="1"/>
    <col min="7" max="7" width="2.7109375" style="1" customWidth="1"/>
    <col min="8" max="8" width="7.28125" style="1" customWidth="1"/>
    <col min="9" max="9" width="5.57421875" style="1" customWidth="1"/>
    <col min="10" max="10" width="2.7109375" style="1" customWidth="1"/>
    <col min="11" max="11" width="7.28125" style="1" customWidth="1"/>
    <col min="12" max="12" width="5.57421875" style="1" customWidth="1"/>
    <col min="13" max="13" width="2.7109375" style="1" customWidth="1"/>
    <col min="14" max="14" width="7.28125" style="1" customWidth="1"/>
    <col min="15" max="15" width="5.57421875" style="1" customWidth="1"/>
    <col min="16" max="16" width="2.7109375" style="1" customWidth="1"/>
    <col min="17" max="17" width="7.28125" style="1" customWidth="1"/>
    <col min="18" max="18" width="5.57421875" style="1" customWidth="1"/>
    <col min="19" max="19" width="2.57421875" style="1" customWidth="1"/>
    <col min="20" max="16384" width="9.140625" style="1" customWidth="1"/>
  </cols>
  <sheetData>
    <row r="2" spans="2:18" ht="12.75">
      <c r="B2" s="161" t="s">
        <v>1180</v>
      </c>
      <c r="C2" s="161"/>
      <c r="E2" s="161" t="s">
        <v>1188</v>
      </c>
      <c r="F2" s="161"/>
      <c r="H2" s="161" t="s">
        <v>1199</v>
      </c>
      <c r="I2" s="161"/>
      <c r="K2" s="161" t="s">
        <v>1214</v>
      </c>
      <c r="L2" s="161"/>
      <c r="N2" s="161" t="s">
        <v>1062</v>
      </c>
      <c r="O2" s="161"/>
      <c r="Q2" s="161" t="s">
        <v>1557</v>
      </c>
      <c r="R2" s="161"/>
    </row>
    <row r="3" spans="2:18" ht="12.75">
      <c r="B3" s="134" t="s">
        <v>1164</v>
      </c>
      <c r="C3" s="134" t="s">
        <v>1165</v>
      </c>
      <c r="E3" s="134" t="s">
        <v>1164</v>
      </c>
      <c r="F3" s="134" t="s">
        <v>1165</v>
      </c>
      <c r="H3" s="134" t="s">
        <v>1164</v>
      </c>
      <c r="I3" s="134" t="s">
        <v>1165</v>
      </c>
      <c r="K3" s="134" t="s">
        <v>1164</v>
      </c>
      <c r="L3" s="134" t="s">
        <v>1165</v>
      </c>
      <c r="N3" s="134" t="s">
        <v>1164</v>
      </c>
      <c r="O3" s="134" t="s">
        <v>1165</v>
      </c>
      <c r="Q3" s="134" t="s">
        <v>1164</v>
      </c>
      <c r="R3" s="134" t="s">
        <v>1165</v>
      </c>
    </row>
    <row r="4" spans="2:18" ht="12.75">
      <c r="B4" s="135" t="s">
        <v>1187</v>
      </c>
      <c r="C4" s="135">
        <v>10</v>
      </c>
      <c r="E4" s="136" t="s">
        <v>1187</v>
      </c>
      <c r="F4" s="137">
        <v>10</v>
      </c>
      <c r="H4" s="136" t="s">
        <v>1198</v>
      </c>
      <c r="I4" s="136">
        <v>13</v>
      </c>
      <c r="K4" s="136" t="s">
        <v>1215</v>
      </c>
      <c r="L4" s="136">
        <v>7</v>
      </c>
      <c r="N4" s="136" t="s">
        <v>1063</v>
      </c>
      <c r="O4" s="136">
        <v>8</v>
      </c>
      <c r="Q4" s="136" t="s">
        <v>1063</v>
      </c>
      <c r="R4" s="136">
        <v>4</v>
      </c>
    </row>
    <row r="5" spans="2:18" ht="12.75">
      <c r="B5" s="135" t="s">
        <v>1181</v>
      </c>
      <c r="C5" s="135">
        <v>12</v>
      </c>
      <c r="E5" s="135" t="s">
        <v>1181</v>
      </c>
      <c r="F5" s="138">
        <v>12</v>
      </c>
      <c r="H5" s="135" t="s">
        <v>1200</v>
      </c>
      <c r="I5" s="135">
        <v>15</v>
      </c>
      <c r="K5" s="135" t="s">
        <v>1216</v>
      </c>
      <c r="L5" s="135">
        <v>8</v>
      </c>
      <c r="N5" s="135" t="s">
        <v>1212</v>
      </c>
      <c r="O5" s="135">
        <v>10</v>
      </c>
      <c r="Q5" s="135" t="s">
        <v>1212</v>
      </c>
      <c r="R5" s="135">
        <v>5</v>
      </c>
    </row>
    <row r="6" spans="2:18" ht="12.75">
      <c r="B6" s="135" t="s">
        <v>1182</v>
      </c>
      <c r="C6" s="135">
        <v>16</v>
      </c>
      <c r="E6" s="135" t="s">
        <v>1182</v>
      </c>
      <c r="F6" s="138">
        <v>18</v>
      </c>
      <c r="H6" s="135" t="s">
        <v>1201</v>
      </c>
      <c r="I6" s="135">
        <v>17</v>
      </c>
      <c r="K6" s="135" t="s">
        <v>1217</v>
      </c>
      <c r="L6" s="135">
        <v>9</v>
      </c>
      <c r="N6" s="135" t="s">
        <v>1204</v>
      </c>
      <c r="O6" s="135">
        <v>11</v>
      </c>
      <c r="Q6" s="135" t="s">
        <v>1204</v>
      </c>
      <c r="R6" s="135">
        <v>6</v>
      </c>
    </row>
    <row r="7" spans="2:18" ht="12.75">
      <c r="B7" s="135" t="s">
        <v>1183</v>
      </c>
      <c r="C7" s="135">
        <v>17</v>
      </c>
      <c r="E7" s="135" t="s">
        <v>1183</v>
      </c>
      <c r="F7" s="138">
        <v>21</v>
      </c>
      <c r="H7" s="135" t="s">
        <v>1202</v>
      </c>
      <c r="I7" s="135">
        <v>19</v>
      </c>
      <c r="K7" s="135" t="s">
        <v>1168</v>
      </c>
      <c r="L7" s="135">
        <v>11</v>
      </c>
      <c r="N7" s="135" t="s">
        <v>1205</v>
      </c>
      <c r="O7" s="135">
        <v>13</v>
      </c>
      <c r="Q7" s="135" t="s">
        <v>1205</v>
      </c>
      <c r="R7" s="135">
        <v>7</v>
      </c>
    </row>
    <row r="8" spans="2:18" ht="12.75">
      <c r="B8" s="135" t="s">
        <v>1184</v>
      </c>
      <c r="C8" s="135">
        <v>19</v>
      </c>
      <c r="E8" s="135" t="s">
        <v>1184</v>
      </c>
      <c r="F8" s="138">
        <v>23</v>
      </c>
      <c r="H8" s="135" t="s">
        <v>1203</v>
      </c>
      <c r="I8" s="135">
        <v>21</v>
      </c>
      <c r="K8" s="135" t="s">
        <v>1169</v>
      </c>
      <c r="L8" s="135">
        <v>12</v>
      </c>
      <c r="N8" s="135" t="s">
        <v>1206</v>
      </c>
      <c r="O8" s="135">
        <v>15</v>
      </c>
      <c r="Q8" s="135" t="s">
        <v>1206</v>
      </c>
      <c r="R8" s="135">
        <v>8</v>
      </c>
    </row>
    <row r="9" spans="2:18" ht="12.75">
      <c r="B9" s="135" t="s">
        <v>1185</v>
      </c>
      <c r="C9" s="135">
        <v>22</v>
      </c>
      <c r="E9" s="135" t="s">
        <v>1185</v>
      </c>
      <c r="F9" s="138">
        <v>26</v>
      </c>
      <c r="H9" s="135" t="s">
        <v>1204</v>
      </c>
      <c r="I9" s="135">
        <v>24</v>
      </c>
      <c r="K9" s="135" t="s">
        <v>1170</v>
      </c>
      <c r="L9" s="135">
        <v>14</v>
      </c>
      <c r="N9" s="135" t="s">
        <v>1064</v>
      </c>
      <c r="O9" s="135">
        <v>16</v>
      </c>
      <c r="Q9" s="135" t="s">
        <v>1064</v>
      </c>
      <c r="R9" s="135">
        <v>8</v>
      </c>
    </row>
    <row r="10" spans="2:18" ht="12.75">
      <c r="B10" s="135" t="s">
        <v>1186</v>
      </c>
      <c r="C10" s="135">
        <v>25</v>
      </c>
      <c r="E10" s="135" t="s">
        <v>1186</v>
      </c>
      <c r="F10" s="138">
        <v>30</v>
      </c>
      <c r="H10" s="135" t="s">
        <v>1205</v>
      </c>
      <c r="I10" s="135">
        <v>27</v>
      </c>
      <c r="K10" s="135" t="s">
        <v>1171</v>
      </c>
      <c r="L10" s="135">
        <v>16</v>
      </c>
      <c r="N10" s="135" t="s">
        <v>1208</v>
      </c>
      <c r="O10" s="135">
        <v>18</v>
      </c>
      <c r="Q10" s="135" t="s">
        <v>1208</v>
      </c>
      <c r="R10" s="135">
        <v>9</v>
      </c>
    </row>
    <row r="11" spans="2:18" ht="12.75">
      <c r="B11" s="139" t="s">
        <v>821</v>
      </c>
      <c r="C11" s="139">
        <v>10</v>
      </c>
      <c r="E11" s="135" t="s">
        <v>1189</v>
      </c>
      <c r="F11" s="138">
        <v>32</v>
      </c>
      <c r="H11" s="140" t="s">
        <v>1206</v>
      </c>
      <c r="I11" s="141">
        <v>30</v>
      </c>
      <c r="K11" s="139" t="s">
        <v>1172</v>
      </c>
      <c r="L11" s="139">
        <v>18</v>
      </c>
      <c r="N11" s="135" t="s">
        <v>1209</v>
      </c>
      <c r="O11" s="139">
        <v>20</v>
      </c>
      <c r="Q11" s="135" t="s">
        <v>1209</v>
      </c>
      <c r="R11" s="139">
        <v>10</v>
      </c>
    </row>
    <row r="12" spans="2:18" ht="12.75">
      <c r="B12" s="139" t="s">
        <v>822</v>
      </c>
      <c r="C12" s="139">
        <v>12</v>
      </c>
      <c r="E12" s="135" t="s">
        <v>1190</v>
      </c>
      <c r="F12" s="138">
        <v>37</v>
      </c>
      <c r="H12" s="142"/>
      <c r="I12" s="26"/>
      <c r="K12" s="139" t="s">
        <v>1173</v>
      </c>
      <c r="L12" s="139">
        <v>22</v>
      </c>
      <c r="N12" s="135" t="s">
        <v>1535</v>
      </c>
      <c r="O12" s="139">
        <v>22</v>
      </c>
      <c r="Q12" s="135" t="s">
        <v>1535</v>
      </c>
      <c r="R12" s="139">
        <v>11</v>
      </c>
    </row>
    <row r="13" spans="2:18" ht="12.75">
      <c r="B13" s="139" t="s">
        <v>823</v>
      </c>
      <c r="C13" s="139">
        <v>18</v>
      </c>
      <c r="E13" s="140" t="s">
        <v>1191</v>
      </c>
      <c r="F13" s="143">
        <v>45</v>
      </c>
      <c r="H13" s="161" t="s">
        <v>1207</v>
      </c>
      <c r="I13" s="161"/>
      <c r="K13" s="139" t="s">
        <v>1174</v>
      </c>
      <c r="L13" s="139">
        <v>26</v>
      </c>
      <c r="N13" s="135" t="s">
        <v>1536</v>
      </c>
      <c r="O13" s="139">
        <v>24</v>
      </c>
      <c r="Q13" s="135" t="s">
        <v>1536</v>
      </c>
      <c r="R13" s="139">
        <v>12</v>
      </c>
    </row>
    <row r="14" spans="2:18" ht="12.75">
      <c r="B14" s="139" t="s">
        <v>824</v>
      </c>
      <c r="C14" s="139">
        <v>21</v>
      </c>
      <c r="H14" s="134" t="s">
        <v>1164</v>
      </c>
      <c r="I14" s="134" t="s">
        <v>1165</v>
      </c>
      <c r="K14" s="141" t="s">
        <v>1175</v>
      </c>
      <c r="L14" s="141">
        <v>31</v>
      </c>
      <c r="N14" s="135" t="s">
        <v>1537</v>
      </c>
      <c r="O14" s="139">
        <v>26</v>
      </c>
      <c r="Q14" s="135" t="s">
        <v>1537</v>
      </c>
      <c r="R14" s="139">
        <v>13</v>
      </c>
    </row>
    <row r="15" spans="2:18" ht="12.75">
      <c r="B15" s="139" t="s">
        <v>825</v>
      </c>
      <c r="C15" s="139">
        <v>23</v>
      </c>
      <c r="E15" s="161" t="s">
        <v>1192</v>
      </c>
      <c r="F15" s="161"/>
      <c r="H15" s="136" t="s">
        <v>1201</v>
      </c>
      <c r="I15" s="144">
        <v>21</v>
      </c>
      <c r="K15" s="26"/>
      <c r="L15" s="26"/>
      <c r="N15" s="135" t="s">
        <v>1538</v>
      </c>
      <c r="O15" s="139">
        <v>28</v>
      </c>
      <c r="Q15" s="135" t="s">
        <v>1538</v>
      </c>
      <c r="R15" s="139">
        <v>14</v>
      </c>
    </row>
    <row r="16" spans="2:18" ht="12.75">
      <c r="B16" s="139" t="s">
        <v>826</v>
      </c>
      <c r="C16" s="139">
        <v>26</v>
      </c>
      <c r="E16" s="134" t="s">
        <v>1164</v>
      </c>
      <c r="F16" s="134" t="s">
        <v>1165</v>
      </c>
      <c r="H16" s="135" t="s">
        <v>1202</v>
      </c>
      <c r="I16" s="139">
        <v>23</v>
      </c>
      <c r="K16" s="161" t="s">
        <v>1550</v>
      </c>
      <c r="L16" s="161"/>
      <c r="N16" s="135" t="s">
        <v>1539</v>
      </c>
      <c r="O16" s="139">
        <v>30</v>
      </c>
      <c r="Q16" s="135" t="s">
        <v>1539</v>
      </c>
      <c r="R16" s="139">
        <v>15</v>
      </c>
    </row>
    <row r="17" spans="2:18" ht="12.75">
      <c r="B17" s="139" t="s">
        <v>1163</v>
      </c>
      <c r="C17" s="139">
        <v>30</v>
      </c>
      <c r="E17" s="144" t="s">
        <v>1187</v>
      </c>
      <c r="F17" s="144">
        <v>11</v>
      </c>
      <c r="H17" s="135" t="s">
        <v>1203</v>
      </c>
      <c r="I17" s="139">
        <v>25</v>
      </c>
      <c r="K17" s="134" t="s">
        <v>1164</v>
      </c>
      <c r="L17" s="134" t="s">
        <v>1165</v>
      </c>
      <c r="N17" s="135" t="s">
        <v>1540</v>
      </c>
      <c r="O17" s="139">
        <v>32</v>
      </c>
      <c r="Q17" s="135" t="s">
        <v>1540</v>
      </c>
      <c r="R17" s="139">
        <v>16</v>
      </c>
    </row>
    <row r="18" spans="2:18" ht="12.75">
      <c r="B18" s="139" t="s">
        <v>1166</v>
      </c>
      <c r="C18" s="139">
        <v>35</v>
      </c>
      <c r="E18" s="139" t="s">
        <v>1181</v>
      </c>
      <c r="F18" s="139">
        <v>12</v>
      </c>
      <c r="H18" s="135" t="s">
        <v>1204</v>
      </c>
      <c r="I18" s="139">
        <v>29</v>
      </c>
      <c r="K18" s="136" t="s">
        <v>1551</v>
      </c>
      <c r="L18" s="144">
        <v>25</v>
      </c>
      <c r="N18" s="135" t="s">
        <v>1541</v>
      </c>
      <c r="O18" s="139">
        <v>33</v>
      </c>
      <c r="Q18" s="135" t="s">
        <v>1541</v>
      </c>
      <c r="R18" s="139">
        <v>17</v>
      </c>
    </row>
    <row r="19" spans="2:18" ht="12.75">
      <c r="B19" s="139" t="s">
        <v>1167</v>
      </c>
      <c r="C19" s="139">
        <v>38</v>
      </c>
      <c r="E19" s="139" t="s">
        <v>1182</v>
      </c>
      <c r="F19" s="139">
        <v>15</v>
      </c>
      <c r="H19" s="135" t="s">
        <v>1205</v>
      </c>
      <c r="I19" s="139">
        <v>33</v>
      </c>
      <c r="K19" s="135" t="s">
        <v>1552</v>
      </c>
      <c r="L19" s="139">
        <v>30</v>
      </c>
      <c r="N19" s="135" t="s">
        <v>1542</v>
      </c>
      <c r="O19" s="139">
        <v>36</v>
      </c>
      <c r="Q19" s="135" t="s">
        <v>1542</v>
      </c>
      <c r="R19" s="139">
        <v>18</v>
      </c>
    </row>
    <row r="20" spans="2:18" ht="12.75">
      <c r="B20" s="139" t="s">
        <v>1168</v>
      </c>
      <c r="C20" s="139">
        <v>22</v>
      </c>
      <c r="E20" s="139" t="s">
        <v>1183</v>
      </c>
      <c r="F20" s="139">
        <v>17</v>
      </c>
      <c r="H20" s="135" t="s">
        <v>1206</v>
      </c>
      <c r="I20" s="139">
        <v>36</v>
      </c>
      <c r="K20" s="135" t="s">
        <v>1553</v>
      </c>
      <c r="L20" s="139">
        <v>45</v>
      </c>
      <c r="N20" s="135" t="s">
        <v>1543</v>
      </c>
      <c r="O20" s="139">
        <v>40</v>
      </c>
      <c r="Q20" s="135" t="s">
        <v>1543</v>
      </c>
      <c r="R20" s="139">
        <v>20</v>
      </c>
    </row>
    <row r="21" spans="2:18" ht="12.75">
      <c r="B21" s="139" t="s">
        <v>1169</v>
      </c>
      <c r="C21" s="139">
        <v>24</v>
      </c>
      <c r="E21" s="139" t="s">
        <v>1184</v>
      </c>
      <c r="F21" s="139">
        <v>19</v>
      </c>
      <c r="H21" s="135" t="s">
        <v>1208</v>
      </c>
      <c r="I21" s="139">
        <v>48</v>
      </c>
      <c r="K21" s="135" t="s">
        <v>1554</v>
      </c>
      <c r="L21" s="139">
        <v>75</v>
      </c>
      <c r="N21" s="135" t="s">
        <v>1544</v>
      </c>
      <c r="O21" s="139">
        <v>44</v>
      </c>
      <c r="Q21" s="140" t="s">
        <v>1544</v>
      </c>
      <c r="R21" s="141">
        <v>22</v>
      </c>
    </row>
    <row r="22" spans="2:18" ht="12.75">
      <c r="B22" s="139" t="s">
        <v>1170</v>
      </c>
      <c r="C22" s="139">
        <v>27</v>
      </c>
      <c r="E22" s="139" t="s">
        <v>1185</v>
      </c>
      <c r="F22" s="139">
        <v>22</v>
      </c>
      <c r="H22" s="140" t="s">
        <v>1209</v>
      </c>
      <c r="I22" s="141">
        <v>63</v>
      </c>
      <c r="K22" s="135" t="s">
        <v>1555</v>
      </c>
      <c r="L22" s="139">
        <v>100</v>
      </c>
      <c r="N22" s="135" t="s">
        <v>1545</v>
      </c>
      <c r="O22" s="139">
        <v>48</v>
      </c>
      <c r="Q22" s="142"/>
      <c r="R22" s="26"/>
    </row>
    <row r="23" spans="2:18" ht="12.75">
      <c r="B23" s="139" t="s">
        <v>1171</v>
      </c>
      <c r="C23" s="139">
        <v>35</v>
      </c>
      <c r="E23" s="141" t="s">
        <v>1186</v>
      </c>
      <c r="F23" s="141">
        <v>27</v>
      </c>
      <c r="H23" s="142"/>
      <c r="I23" s="26"/>
      <c r="K23" s="140" t="s">
        <v>1556</v>
      </c>
      <c r="L23" s="141">
        <v>120</v>
      </c>
      <c r="N23" s="135" t="s">
        <v>1546</v>
      </c>
      <c r="O23" s="139">
        <v>52</v>
      </c>
      <c r="Q23" s="163" t="s">
        <v>144</v>
      </c>
      <c r="R23" s="164"/>
    </row>
    <row r="24" spans="2:18" ht="12.75">
      <c r="B24" s="139" t="s">
        <v>1172</v>
      </c>
      <c r="C24" s="139">
        <v>40</v>
      </c>
      <c r="E24" s="145"/>
      <c r="F24" s="145"/>
      <c r="H24" s="161" t="s">
        <v>1210</v>
      </c>
      <c r="I24" s="161"/>
      <c r="K24" s="142"/>
      <c r="L24" s="26"/>
      <c r="N24" s="135" t="s">
        <v>1547</v>
      </c>
      <c r="O24" s="139">
        <v>55</v>
      </c>
      <c r="Q24" s="165" t="s">
        <v>146</v>
      </c>
      <c r="R24" s="166"/>
    </row>
    <row r="25" spans="2:18" ht="12.75">
      <c r="B25" s="139" t="s">
        <v>1173</v>
      </c>
      <c r="C25" s="139">
        <v>47</v>
      </c>
      <c r="E25" s="161" t="s">
        <v>1193</v>
      </c>
      <c r="F25" s="161"/>
      <c r="H25" s="134" t="s">
        <v>1164</v>
      </c>
      <c r="I25" s="134" t="s">
        <v>1165</v>
      </c>
      <c r="K25" s="161" t="s">
        <v>139</v>
      </c>
      <c r="L25" s="161"/>
      <c r="N25" s="135" t="s">
        <v>1548</v>
      </c>
      <c r="O25" s="139">
        <v>58</v>
      </c>
      <c r="Q25" s="146" t="s">
        <v>1164</v>
      </c>
      <c r="R25" s="146" t="s">
        <v>1165</v>
      </c>
    </row>
    <row r="26" spans="2:18" ht="12.75">
      <c r="B26" s="139" t="s">
        <v>1174</v>
      </c>
      <c r="C26" s="139">
        <v>54</v>
      </c>
      <c r="E26" s="134" t="s">
        <v>1164</v>
      </c>
      <c r="F26" s="134" t="s">
        <v>1165</v>
      </c>
      <c r="H26" s="135" t="s">
        <v>1201</v>
      </c>
      <c r="I26" s="139">
        <v>20</v>
      </c>
      <c r="K26" s="134" t="s">
        <v>1164</v>
      </c>
      <c r="L26" s="134" t="s">
        <v>1165</v>
      </c>
      <c r="N26" s="140" t="s">
        <v>1549</v>
      </c>
      <c r="O26" s="141">
        <v>60</v>
      </c>
      <c r="Q26" s="136" t="s">
        <v>1201</v>
      </c>
      <c r="R26" s="144">
        <v>30</v>
      </c>
    </row>
    <row r="27" spans="2:18" ht="12.75">
      <c r="B27" s="139" t="s">
        <v>1175</v>
      </c>
      <c r="C27" s="139">
        <v>63</v>
      </c>
      <c r="E27" s="144" t="s">
        <v>1194</v>
      </c>
      <c r="F27" s="144">
        <v>4</v>
      </c>
      <c r="H27" s="135" t="s">
        <v>1211</v>
      </c>
      <c r="I27" s="139">
        <v>22</v>
      </c>
      <c r="K27" s="136" t="s">
        <v>1551</v>
      </c>
      <c r="L27" s="144">
        <v>10</v>
      </c>
      <c r="N27" s="142"/>
      <c r="O27" s="26"/>
      <c r="Q27" s="135" t="s">
        <v>145</v>
      </c>
      <c r="R27" s="139">
        <v>35</v>
      </c>
    </row>
    <row r="28" spans="2:18" ht="12.75">
      <c r="B28" s="139" t="s">
        <v>1176</v>
      </c>
      <c r="C28" s="139">
        <v>75</v>
      </c>
      <c r="E28" s="139" t="s">
        <v>1181</v>
      </c>
      <c r="F28" s="139">
        <v>6</v>
      </c>
      <c r="H28" s="135" t="s">
        <v>1212</v>
      </c>
      <c r="I28" s="139">
        <v>26</v>
      </c>
      <c r="K28" s="135" t="s">
        <v>1553</v>
      </c>
      <c r="L28" s="139">
        <v>15</v>
      </c>
      <c r="N28" s="162" t="s">
        <v>143</v>
      </c>
      <c r="O28" s="162"/>
      <c r="Q28" s="135" t="s">
        <v>1063</v>
      </c>
      <c r="R28" s="139">
        <v>38</v>
      </c>
    </row>
    <row r="29" spans="2:18" ht="12.75">
      <c r="B29" s="139" t="s">
        <v>1177</v>
      </c>
      <c r="C29" s="139">
        <v>90</v>
      </c>
      <c r="E29" s="139" t="s">
        <v>1195</v>
      </c>
      <c r="F29" s="139">
        <v>7</v>
      </c>
      <c r="H29" s="135" t="s">
        <v>1204</v>
      </c>
      <c r="I29" s="139">
        <v>28</v>
      </c>
      <c r="K29" s="135" t="s">
        <v>1554</v>
      </c>
      <c r="L29" s="139">
        <v>20</v>
      </c>
      <c r="N29" s="147" t="s">
        <v>140</v>
      </c>
      <c r="O29" s="144">
        <v>4</v>
      </c>
      <c r="Q29" s="135" t="s">
        <v>1212</v>
      </c>
      <c r="R29" s="139">
        <v>48</v>
      </c>
    </row>
    <row r="30" spans="2:18" ht="12.75">
      <c r="B30" s="139" t="s">
        <v>1178</v>
      </c>
      <c r="C30" s="139">
        <v>110</v>
      </c>
      <c r="E30" s="139" t="s">
        <v>1196</v>
      </c>
      <c r="F30" s="139">
        <v>8</v>
      </c>
      <c r="H30" s="135" t="s">
        <v>1213</v>
      </c>
      <c r="I30" s="139">
        <v>32</v>
      </c>
      <c r="K30" s="135" t="s">
        <v>1555</v>
      </c>
      <c r="L30" s="139">
        <v>24</v>
      </c>
      <c r="N30" s="148" t="s">
        <v>141</v>
      </c>
      <c r="O30" s="139">
        <v>6</v>
      </c>
      <c r="Q30" s="135" t="s">
        <v>1204</v>
      </c>
      <c r="R30" s="139">
        <v>55</v>
      </c>
    </row>
    <row r="31" spans="2:18" ht="12.75">
      <c r="B31" s="141" t="s">
        <v>1179</v>
      </c>
      <c r="C31" s="141">
        <v>130</v>
      </c>
      <c r="E31" s="141" t="s">
        <v>1197</v>
      </c>
      <c r="F31" s="141">
        <v>10</v>
      </c>
      <c r="H31" s="140" t="s">
        <v>1206</v>
      </c>
      <c r="I31" s="141">
        <v>36</v>
      </c>
      <c r="K31" s="140" t="s">
        <v>1556</v>
      </c>
      <c r="L31" s="141">
        <v>28</v>
      </c>
      <c r="N31" s="149" t="s">
        <v>142</v>
      </c>
      <c r="O31" s="141">
        <v>7</v>
      </c>
      <c r="Q31" s="140" t="s">
        <v>1213</v>
      </c>
      <c r="R31" s="141">
        <v>65</v>
      </c>
    </row>
    <row r="32" spans="2:18" ht="12.75">
      <c r="B32" s="145"/>
      <c r="C32" s="145"/>
      <c r="H32" s="145"/>
      <c r="I32" s="145"/>
      <c r="K32" s="145"/>
      <c r="L32" s="145"/>
      <c r="N32" s="145"/>
      <c r="O32" s="145"/>
      <c r="Q32" s="145"/>
      <c r="R32" s="145"/>
    </row>
    <row r="33" spans="2:18" ht="12.75">
      <c r="B33" s="167" t="s">
        <v>147</v>
      </c>
      <c r="C33" s="168"/>
      <c r="E33" s="161" t="s">
        <v>176</v>
      </c>
      <c r="F33" s="161"/>
      <c r="H33" s="161" t="s">
        <v>181</v>
      </c>
      <c r="I33" s="161"/>
      <c r="K33" s="161" t="s">
        <v>186</v>
      </c>
      <c r="L33" s="161"/>
      <c r="N33" s="161" t="s">
        <v>187</v>
      </c>
      <c r="O33" s="161"/>
      <c r="Q33" s="161" t="s">
        <v>206</v>
      </c>
      <c r="R33" s="161"/>
    </row>
    <row r="34" spans="2:18" ht="12.75">
      <c r="B34" s="134" t="s">
        <v>148</v>
      </c>
      <c r="C34" s="134" t="s">
        <v>1165</v>
      </c>
      <c r="E34" s="134" t="s">
        <v>177</v>
      </c>
      <c r="F34" s="134" t="s">
        <v>1165</v>
      </c>
      <c r="H34" s="134" t="s">
        <v>182</v>
      </c>
      <c r="I34" s="134" t="s">
        <v>1165</v>
      </c>
      <c r="K34" s="134" t="s">
        <v>1164</v>
      </c>
      <c r="L34" s="134" t="s">
        <v>1165</v>
      </c>
      <c r="N34" s="134" t="s">
        <v>1164</v>
      </c>
      <c r="O34" s="134" t="s">
        <v>1165</v>
      </c>
      <c r="Q34" s="150" t="s">
        <v>207</v>
      </c>
      <c r="R34" s="150">
        <v>35</v>
      </c>
    </row>
    <row r="35" spans="2:18" ht="12.75">
      <c r="B35" s="151" t="s">
        <v>149</v>
      </c>
      <c r="C35" s="144">
        <v>180</v>
      </c>
      <c r="E35" s="136">
        <v>21</v>
      </c>
      <c r="F35" s="144">
        <v>360</v>
      </c>
      <c r="H35" s="144">
        <v>30</v>
      </c>
      <c r="I35" s="144">
        <v>90</v>
      </c>
      <c r="K35" s="136" t="s">
        <v>1215</v>
      </c>
      <c r="L35" s="144">
        <v>80</v>
      </c>
      <c r="N35" s="144" t="s">
        <v>822</v>
      </c>
      <c r="O35" s="137">
        <v>25</v>
      </c>
      <c r="Q35" s="145"/>
      <c r="R35" s="145"/>
    </row>
    <row r="36" spans="2:18" ht="12.75">
      <c r="B36" s="152" t="s">
        <v>150</v>
      </c>
      <c r="C36" s="139">
        <v>240</v>
      </c>
      <c r="E36" s="135">
        <v>35</v>
      </c>
      <c r="F36" s="139">
        <v>420</v>
      </c>
      <c r="H36" s="139">
        <v>50</v>
      </c>
      <c r="I36" s="139">
        <v>115</v>
      </c>
      <c r="K36" s="135" t="s">
        <v>1216</v>
      </c>
      <c r="L36" s="139">
        <v>90</v>
      </c>
      <c r="N36" s="139" t="s">
        <v>823</v>
      </c>
      <c r="O36" s="138">
        <v>25</v>
      </c>
      <c r="Q36" s="161" t="s">
        <v>208</v>
      </c>
      <c r="R36" s="161"/>
    </row>
    <row r="37" spans="2:18" ht="12.75">
      <c r="B37" s="152" t="s">
        <v>152</v>
      </c>
      <c r="C37" s="139">
        <v>120</v>
      </c>
      <c r="E37" s="135">
        <v>50</v>
      </c>
      <c r="F37" s="139">
        <v>510</v>
      </c>
      <c r="H37" s="139">
        <v>80</v>
      </c>
      <c r="I37" s="139">
        <v>135</v>
      </c>
      <c r="K37" s="135" t="s">
        <v>1217</v>
      </c>
      <c r="L37" s="139">
        <v>100</v>
      </c>
      <c r="N37" s="139" t="s">
        <v>824</v>
      </c>
      <c r="O37" s="138">
        <v>25</v>
      </c>
      <c r="Q37" s="150" t="s">
        <v>209</v>
      </c>
      <c r="R37" s="150">
        <v>15</v>
      </c>
    </row>
    <row r="38" spans="2:18" ht="12.75">
      <c r="B38" s="152" t="s">
        <v>151</v>
      </c>
      <c r="C38" s="139">
        <v>145</v>
      </c>
      <c r="E38" s="135">
        <v>70</v>
      </c>
      <c r="F38" s="139">
        <v>600</v>
      </c>
      <c r="H38" s="139">
        <v>120</v>
      </c>
      <c r="I38" s="139">
        <v>160</v>
      </c>
      <c r="K38" s="135" t="s">
        <v>1168</v>
      </c>
      <c r="L38" s="139">
        <v>110</v>
      </c>
      <c r="N38" s="139" t="s">
        <v>825</v>
      </c>
      <c r="O38" s="138">
        <v>25</v>
      </c>
      <c r="Q38" s="145"/>
      <c r="R38" s="145"/>
    </row>
    <row r="39" spans="2:18" ht="12.75">
      <c r="B39" s="152" t="s">
        <v>153</v>
      </c>
      <c r="C39" s="139">
        <v>120</v>
      </c>
      <c r="E39" s="135">
        <v>116</v>
      </c>
      <c r="F39" s="139">
        <v>850</v>
      </c>
      <c r="H39" s="139">
        <v>180</v>
      </c>
      <c r="I39" s="139">
        <v>180</v>
      </c>
      <c r="K39" s="135" t="s">
        <v>1169</v>
      </c>
      <c r="L39" s="139">
        <v>120</v>
      </c>
      <c r="N39" s="139" t="s">
        <v>826</v>
      </c>
      <c r="O39" s="138">
        <v>25</v>
      </c>
      <c r="Q39" s="161" t="s">
        <v>1714</v>
      </c>
      <c r="R39" s="161"/>
    </row>
    <row r="40" spans="2:18" ht="12.75">
      <c r="B40" s="152" t="s">
        <v>157</v>
      </c>
      <c r="C40" s="139">
        <v>160</v>
      </c>
      <c r="E40" s="135">
        <v>143</v>
      </c>
      <c r="F40" s="139">
        <v>960</v>
      </c>
      <c r="H40" s="141">
        <v>280</v>
      </c>
      <c r="I40" s="141">
        <v>240</v>
      </c>
      <c r="K40" s="135" t="s">
        <v>1170</v>
      </c>
      <c r="L40" s="139">
        <v>135</v>
      </c>
      <c r="N40" s="141" t="s">
        <v>1163</v>
      </c>
      <c r="O40" s="143">
        <v>30</v>
      </c>
      <c r="Q40" s="144" t="s">
        <v>1715</v>
      </c>
      <c r="R40" s="144">
        <v>25</v>
      </c>
    </row>
    <row r="41" spans="2:18" ht="12.75">
      <c r="B41" s="152" t="s">
        <v>154</v>
      </c>
      <c r="C41" s="139">
        <v>120</v>
      </c>
      <c r="E41" s="135">
        <v>154</v>
      </c>
      <c r="F41" s="139">
        <v>1040</v>
      </c>
      <c r="H41" s="145"/>
      <c r="I41" s="145"/>
      <c r="K41" s="135" t="s">
        <v>1171</v>
      </c>
      <c r="L41" s="139">
        <v>155</v>
      </c>
      <c r="N41" s="142"/>
      <c r="O41" s="145"/>
      <c r="Q41" s="141" t="s">
        <v>1716</v>
      </c>
      <c r="R41" s="141">
        <v>30</v>
      </c>
    </row>
    <row r="42" spans="2:18" ht="12.75">
      <c r="B42" s="152" t="s">
        <v>155</v>
      </c>
      <c r="C42" s="139">
        <v>120</v>
      </c>
      <c r="E42" s="135">
        <v>174</v>
      </c>
      <c r="F42" s="139">
        <v>1300</v>
      </c>
      <c r="H42" s="161" t="s">
        <v>183</v>
      </c>
      <c r="I42" s="161"/>
      <c r="K42" s="139" t="s">
        <v>1172</v>
      </c>
      <c r="L42" s="139">
        <v>170</v>
      </c>
      <c r="N42" s="161" t="s">
        <v>189</v>
      </c>
      <c r="O42" s="161"/>
      <c r="Q42" s="145"/>
      <c r="R42" s="145"/>
    </row>
    <row r="43" spans="2:18" ht="12.75">
      <c r="B43" s="152" t="s">
        <v>156</v>
      </c>
      <c r="C43" s="139">
        <v>135</v>
      </c>
      <c r="E43" s="135">
        <v>204</v>
      </c>
      <c r="F43" s="139">
        <v>1570</v>
      </c>
      <c r="H43" s="134" t="s">
        <v>182</v>
      </c>
      <c r="I43" s="134" t="s">
        <v>1165</v>
      </c>
      <c r="K43" s="139" t="s">
        <v>1173</v>
      </c>
      <c r="L43" s="139">
        <v>190</v>
      </c>
      <c r="N43" s="134" t="s">
        <v>148</v>
      </c>
      <c r="O43" s="134" t="s">
        <v>1165</v>
      </c>
      <c r="Q43" s="161" t="s">
        <v>1717</v>
      </c>
      <c r="R43" s="161"/>
    </row>
    <row r="44" spans="2:18" ht="12.75">
      <c r="B44" s="152" t="s">
        <v>158</v>
      </c>
      <c r="C44" s="139">
        <v>120</v>
      </c>
      <c r="E44" s="135">
        <v>233</v>
      </c>
      <c r="F44" s="139">
        <v>1690</v>
      </c>
      <c r="H44" s="144">
        <v>30</v>
      </c>
      <c r="I44" s="144">
        <v>140</v>
      </c>
      <c r="K44" s="139" t="s">
        <v>1174</v>
      </c>
      <c r="L44" s="139">
        <v>215</v>
      </c>
      <c r="N44" s="153" t="s">
        <v>190</v>
      </c>
      <c r="O44" s="144">
        <v>120</v>
      </c>
      <c r="Q44" s="144" t="s">
        <v>1718</v>
      </c>
      <c r="R44" s="144">
        <v>25</v>
      </c>
    </row>
    <row r="45" spans="2:18" ht="12.75">
      <c r="B45" s="152" t="s">
        <v>159</v>
      </c>
      <c r="C45" s="139">
        <v>215</v>
      </c>
      <c r="E45" s="139">
        <v>290</v>
      </c>
      <c r="F45" s="139">
        <v>1800</v>
      </c>
      <c r="H45" s="139">
        <v>50</v>
      </c>
      <c r="I45" s="139">
        <v>160</v>
      </c>
      <c r="K45" s="139" t="s">
        <v>1175</v>
      </c>
      <c r="L45" s="139">
        <v>275</v>
      </c>
      <c r="N45" s="154" t="s">
        <v>191</v>
      </c>
      <c r="O45" s="139">
        <v>150</v>
      </c>
      <c r="Q45" s="141" t="s">
        <v>201</v>
      </c>
      <c r="R45" s="141">
        <v>5</v>
      </c>
    </row>
    <row r="46" spans="2:15" ht="12.75">
      <c r="B46" s="152" t="s">
        <v>160</v>
      </c>
      <c r="C46" s="139">
        <v>170</v>
      </c>
      <c r="E46" s="139">
        <v>350</v>
      </c>
      <c r="F46" s="139">
        <v>1960</v>
      </c>
      <c r="H46" s="139">
        <v>80</v>
      </c>
      <c r="I46" s="139">
        <v>180</v>
      </c>
      <c r="K46" s="139" t="s">
        <v>1176</v>
      </c>
      <c r="L46" s="139">
        <v>350</v>
      </c>
      <c r="N46" s="154" t="s">
        <v>192</v>
      </c>
      <c r="O46" s="139">
        <v>170</v>
      </c>
    </row>
    <row r="47" spans="2:18" ht="12.75">
      <c r="B47" s="152" t="s">
        <v>161</v>
      </c>
      <c r="C47" s="139">
        <v>30</v>
      </c>
      <c r="E47" s="139">
        <v>407</v>
      </c>
      <c r="F47" s="139">
        <v>2240</v>
      </c>
      <c r="H47" s="141">
        <v>120</v>
      </c>
      <c r="I47" s="141">
        <v>240</v>
      </c>
      <c r="K47" s="141" t="s">
        <v>1177</v>
      </c>
      <c r="L47" s="141">
        <v>450</v>
      </c>
      <c r="N47" s="154" t="s">
        <v>193</v>
      </c>
      <c r="O47" s="139">
        <v>190</v>
      </c>
      <c r="Q47" s="161" t="s">
        <v>1719</v>
      </c>
      <c r="R47" s="161"/>
    </row>
    <row r="48" spans="2:18" ht="12.75">
      <c r="B48" s="152" t="s">
        <v>162</v>
      </c>
      <c r="C48" s="139">
        <v>165</v>
      </c>
      <c r="E48" s="139">
        <v>465</v>
      </c>
      <c r="F48" s="139">
        <v>2740</v>
      </c>
      <c r="N48" s="154" t="s">
        <v>194</v>
      </c>
      <c r="O48" s="139">
        <v>90</v>
      </c>
      <c r="Q48" s="134" t="s">
        <v>1164</v>
      </c>
      <c r="R48" s="134" t="s">
        <v>1165</v>
      </c>
    </row>
    <row r="49" spans="2:18" ht="12.75">
      <c r="B49" s="152" t="s">
        <v>163</v>
      </c>
      <c r="C49" s="139">
        <v>185</v>
      </c>
      <c r="E49" s="139">
        <v>582</v>
      </c>
      <c r="F49" s="139">
        <v>3000</v>
      </c>
      <c r="H49" s="161" t="s">
        <v>184</v>
      </c>
      <c r="I49" s="161"/>
      <c r="K49" s="161" t="s">
        <v>187</v>
      </c>
      <c r="L49" s="161"/>
      <c r="N49" s="154" t="s">
        <v>195</v>
      </c>
      <c r="O49" s="139">
        <v>105</v>
      </c>
      <c r="Q49" s="144" t="s">
        <v>822</v>
      </c>
      <c r="R49" s="137">
        <v>15</v>
      </c>
    </row>
    <row r="50" spans="2:18" ht="12.75">
      <c r="B50" s="152" t="s">
        <v>164</v>
      </c>
      <c r="C50" s="139">
        <v>225</v>
      </c>
      <c r="E50" s="139">
        <v>698</v>
      </c>
      <c r="F50" s="139">
        <v>3300</v>
      </c>
      <c r="H50" s="134" t="s">
        <v>185</v>
      </c>
      <c r="I50" s="134" t="s">
        <v>1165</v>
      </c>
      <c r="K50" s="134" t="s">
        <v>188</v>
      </c>
      <c r="L50" s="134" t="s">
        <v>1165</v>
      </c>
      <c r="N50" s="154" t="s">
        <v>196</v>
      </c>
      <c r="O50" s="139">
        <v>120</v>
      </c>
      <c r="Q50" s="139" t="s">
        <v>823</v>
      </c>
      <c r="R50" s="138">
        <v>20</v>
      </c>
    </row>
    <row r="51" spans="2:18" ht="12.75">
      <c r="B51" s="152" t="s">
        <v>165</v>
      </c>
      <c r="C51" s="139">
        <v>20</v>
      </c>
      <c r="E51" s="141">
        <v>840</v>
      </c>
      <c r="F51" s="141">
        <v>3600</v>
      </c>
      <c r="H51" s="144">
        <v>12</v>
      </c>
      <c r="I51" s="144">
        <v>75</v>
      </c>
      <c r="K51" s="136" t="s">
        <v>1215</v>
      </c>
      <c r="L51" s="144">
        <v>35</v>
      </c>
      <c r="N51" s="154" t="s">
        <v>197</v>
      </c>
      <c r="O51" s="139">
        <v>25</v>
      </c>
      <c r="Q51" s="139" t="s">
        <v>824</v>
      </c>
      <c r="R51" s="138">
        <v>20</v>
      </c>
    </row>
    <row r="52" spans="2:18" ht="12.75">
      <c r="B52" s="152" t="s">
        <v>166</v>
      </c>
      <c r="C52" s="139">
        <v>15</v>
      </c>
      <c r="E52" s="145"/>
      <c r="F52" s="145"/>
      <c r="H52" s="139">
        <v>18</v>
      </c>
      <c r="I52" s="139">
        <v>90</v>
      </c>
      <c r="K52" s="135" t="s">
        <v>1216</v>
      </c>
      <c r="L52" s="139">
        <v>36</v>
      </c>
      <c r="N52" s="154" t="s">
        <v>198</v>
      </c>
      <c r="O52" s="139">
        <v>15</v>
      </c>
      <c r="Q52" s="139" t="s">
        <v>825</v>
      </c>
      <c r="R52" s="138">
        <v>25</v>
      </c>
    </row>
    <row r="53" spans="2:18" ht="12.75">
      <c r="B53" s="152" t="s">
        <v>167</v>
      </c>
      <c r="C53" s="139">
        <v>10</v>
      </c>
      <c r="E53" s="161" t="s">
        <v>180</v>
      </c>
      <c r="F53" s="161"/>
      <c r="H53" s="139">
        <v>25</v>
      </c>
      <c r="I53" s="139">
        <v>120</v>
      </c>
      <c r="K53" s="135" t="s">
        <v>1217</v>
      </c>
      <c r="L53" s="139">
        <v>38</v>
      </c>
      <c r="N53" s="154" t="s">
        <v>199</v>
      </c>
      <c r="O53" s="139">
        <v>15</v>
      </c>
      <c r="Q53" s="139" t="s">
        <v>826</v>
      </c>
      <c r="R53" s="138">
        <v>25</v>
      </c>
    </row>
    <row r="54" spans="2:18" ht="12.75">
      <c r="B54" s="152" t="s">
        <v>168</v>
      </c>
      <c r="C54" s="139">
        <v>15</v>
      </c>
      <c r="E54" s="155" t="s">
        <v>179</v>
      </c>
      <c r="F54" s="150">
        <v>130</v>
      </c>
      <c r="H54" s="139">
        <v>35</v>
      </c>
      <c r="I54" s="139">
        <v>135</v>
      </c>
      <c r="K54" s="135" t="s">
        <v>1168</v>
      </c>
      <c r="L54" s="139">
        <v>40</v>
      </c>
      <c r="N54" s="154" t="s">
        <v>200</v>
      </c>
      <c r="O54" s="139">
        <v>10</v>
      </c>
      <c r="Q54" s="141" t="s">
        <v>1163</v>
      </c>
      <c r="R54" s="143">
        <v>30</v>
      </c>
    </row>
    <row r="55" spans="2:15" ht="12.75">
      <c r="B55" s="152" t="s">
        <v>169</v>
      </c>
      <c r="C55" s="139">
        <v>15</v>
      </c>
      <c r="E55" s="145"/>
      <c r="F55" s="145"/>
      <c r="H55" s="139">
        <v>50</v>
      </c>
      <c r="I55" s="139">
        <v>150</v>
      </c>
      <c r="K55" s="135" t="s">
        <v>1169</v>
      </c>
      <c r="L55" s="139">
        <v>45</v>
      </c>
      <c r="N55" s="156" t="s">
        <v>201</v>
      </c>
      <c r="O55" s="139">
        <v>10</v>
      </c>
    </row>
    <row r="56" spans="2:18" ht="12.75">
      <c r="B56" s="152" t="s">
        <v>170</v>
      </c>
      <c r="C56" s="139">
        <v>15</v>
      </c>
      <c r="E56" s="161" t="s">
        <v>178</v>
      </c>
      <c r="F56" s="161"/>
      <c r="H56" s="139">
        <v>80</v>
      </c>
      <c r="I56" s="139">
        <v>165</v>
      </c>
      <c r="K56" s="135" t="s">
        <v>1170</v>
      </c>
      <c r="L56" s="139">
        <v>50</v>
      </c>
      <c r="N56" s="156" t="s">
        <v>202</v>
      </c>
      <c r="O56" s="139">
        <v>10</v>
      </c>
      <c r="Q56" s="161" t="s">
        <v>1720</v>
      </c>
      <c r="R56" s="161"/>
    </row>
    <row r="57" spans="2:18" ht="12.75">
      <c r="B57" s="157" t="s">
        <v>171</v>
      </c>
      <c r="C57" s="139">
        <v>100</v>
      </c>
      <c r="E57" s="134" t="s">
        <v>177</v>
      </c>
      <c r="F57" s="134" t="s">
        <v>1165</v>
      </c>
      <c r="H57" s="139">
        <v>100</v>
      </c>
      <c r="I57" s="139">
        <v>180</v>
      </c>
      <c r="K57" s="135" t="s">
        <v>1171</v>
      </c>
      <c r="L57" s="139">
        <v>55</v>
      </c>
      <c r="N57" s="158" t="s">
        <v>203</v>
      </c>
      <c r="O57" s="141">
        <v>35</v>
      </c>
      <c r="Q57" s="134" t="s">
        <v>1164</v>
      </c>
      <c r="R57" s="134" t="s">
        <v>1165</v>
      </c>
    </row>
    <row r="58" spans="2:18" ht="12.75">
      <c r="B58" s="159" t="s">
        <v>172</v>
      </c>
      <c r="C58" s="139">
        <v>120</v>
      </c>
      <c r="E58" s="144">
        <v>21</v>
      </c>
      <c r="F58" s="144">
        <v>360</v>
      </c>
      <c r="H58" s="139">
        <v>140</v>
      </c>
      <c r="I58" s="139">
        <v>190</v>
      </c>
      <c r="K58" s="139" t="s">
        <v>1172</v>
      </c>
      <c r="L58" s="139">
        <v>60</v>
      </c>
      <c r="N58" s="145"/>
      <c r="O58" s="145"/>
      <c r="Q58" s="136" t="s">
        <v>1551</v>
      </c>
      <c r="R58" s="144">
        <v>12</v>
      </c>
    </row>
    <row r="59" spans="2:18" ht="12.75">
      <c r="B59" s="159" t="s">
        <v>173</v>
      </c>
      <c r="C59" s="139">
        <v>150</v>
      </c>
      <c r="E59" s="139">
        <v>35</v>
      </c>
      <c r="F59" s="139">
        <v>420</v>
      </c>
      <c r="H59" s="139">
        <v>200</v>
      </c>
      <c r="I59" s="139">
        <v>210</v>
      </c>
      <c r="K59" s="139" t="s">
        <v>1173</v>
      </c>
      <c r="L59" s="139">
        <v>70</v>
      </c>
      <c r="N59" s="161" t="s">
        <v>204</v>
      </c>
      <c r="O59" s="161"/>
      <c r="Q59" s="135" t="s">
        <v>1721</v>
      </c>
      <c r="R59" s="139">
        <v>16</v>
      </c>
    </row>
    <row r="60" spans="2:18" ht="12.75">
      <c r="B60" s="159" t="s">
        <v>174</v>
      </c>
      <c r="C60" s="139">
        <v>25</v>
      </c>
      <c r="E60" s="139">
        <v>50</v>
      </c>
      <c r="F60" s="139">
        <v>510</v>
      </c>
      <c r="H60" s="139">
        <v>250</v>
      </c>
      <c r="I60" s="139">
        <v>220</v>
      </c>
      <c r="K60" s="139" t="s">
        <v>1174</v>
      </c>
      <c r="L60" s="139">
        <v>80</v>
      </c>
      <c r="N60" s="144" t="s">
        <v>826</v>
      </c>
      <c r="O60" s="144">
        <v>25</v>
      </c>
      <c r="Q60" s="135" t="s">
        <v>1552</v>
      </c>
      <c r="R60" s="139">
        <v>20</v>
      </c>
    </row>
    <row r="61" spans="2:18" ht="12.75">
      <c r="B61" s="160" t="s">
        <v>175</v>
      </c>
      <c r="C61" s="141">
        <v>15</v>
      </c>
      <c r="E61" s="141">
        <v>70</v>
      </c>
      <c r="F61" s="141">
        <v>600</v>
      </c>
      <c r="H61" s="141">
        <v>300</v>
      </c>
      <c r="I61" s="141">
        <v>240</v>
      </c>
      <c r="K61" s="141" t="s">
        <v>1175</v>
      </c>
      <c r="L61" s="141">
        <v>90</v>
      </c>
      <c r="N61" s="141" t="s">
        <v>205</v>
      </c>
      <c r="O61" s="141">
        <v>30</v>
      </c>
      <c r="Q61" s="140" t="s">
        <v>1553</v>
      </c>
      <c r="R61" s="141">
        <v>26</v>
      </c>
    </row>
    <row r="62" spans="14:15" ht="12.75">
      <c r="N62" s="145"/>
      <c r="O62" s="145"/>
    </row>
  </sheetData>
  <sheetProtection password="C76B" sheet="1" objects="1" scenarios="1"/>
  <mergeCells count="33">
    <mergeCell ref="B2:C2"/>
    <mergeCell ref="E2:F2"/>
    <mergeCell ref="E15:F15"/>
    <mergeCell ref="K2:L2"/>
    <mergeCell ref="K16:L16"/>
    <mergeCell ref="Q2:R2"/>
    <mergeCell ref="H2:I2"/>
    <mergeCell ref="H13:I13"/>
    <mergeCell ref="N2:O2"/>
    <mergeCell ref="N28:O28"/>
    <mergeCell ref="Q23:R23"/>
    <mergeCell ref="Q24:R24"/>
    <mergeCell ref="B33:C33"/>
    <mergeCell ref="K33:L33"/>
    <mergeCell ref="Q33:R33"/>
    <mergeCell ref="E33:F33"/>
    <mergeCell ref="E25:F25"/>
    <mergeCell ref="H24:I24"/>
    <mergeCell ref="K25:L25"/>
    <mergeCell ref="N33:O33"/>
    <mergeCell ref="N42:O42"/>
    <mergeCell ref="N59:O59"/>
    <mergeCell ref="E56:F56"/>
    <mergeCell ref="E53:F53"/>
    <mergeCell ref="H33:I33"/>
    <mergeCell ref="H42:I42"/>
    <mergeCell ref="H49:I49"/>
    <mergeCell ref="Q56:R56"/>
    <mergeCell ref="Q36:R36"/>
    <mergeCell ref="Q39:R39"/>
    <mergeCell ref="Q43:R43"/>
    <mergeCell ref="Q47:R47"/>
    <mergeCell ref="K49:L49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  <headerFooter alignWithMargins="0">
    <oddHeader>&amp;C&amp;"Arial,Vet"&amp;11MONTAGETIJDEN PLOEGMINUTEN GUSTAF ENDE     "TECHNISCH ADVIESBURO BETUWE"</oddHeader>
    <oddFooter>&amp;C&amp;"Arial,Vet"&amp;11TECHNISCH ADVIESBURO BETUWE        INTERNET        http://www.xs4all.nl/~akindt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F346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1.8515625" style="0" customWidth="1"/>
    <col min="2" max="2" width="47.57421875" style="13" customWidth="1"/>
    <col min="3" max="3" width="9.8515625" style="4" bestFit="1" customWidth="1"/>
    <col min="5" max="6" width="9.140625" style="94" customWidth="1"/>
  </cols>
  <sheetData>
    <row r="1" spans="2:4" ht="12.75">
      <c r="B1" s="9" t="s">
        <v>1124</v>
      </c>
      <c r="C1" s="5" t="s">
        <v>1428</v>
      </c>
      <c r="D1" s="5" t="s">
        <v>1429</v>
      </c>
    </row>
    <row r="2" spans="2:6" ht="12.75">
      <c r="B2" s="10" t="s">
        <v>1427</v>
      </c>
      <c r="C2" s="6">
        <v>1</v>
      </c>
      <c r="D2" s="6">
        <v>0</v>
      </c>
      <c r="E2" s="95">
        <v>1</v>
      </c>
      <c r="F2" s="96">
        <f>LOOKUP(E2,C2:D48)</f>
        <v>0</v>
      </c>
    </row>
    <row r="3" spans="2:6" ht="12.75">
      <c r="B3" s="10" t="s">
        <v>1044</v>
      </c>
      <c r="C3" s="6">
        <v>2</v>
      </c>
      <c r="D3" s="6">
        <v>360</v>
      </c>
      <c r="E3" s="196" t="s">
        <v>1430</v>
      </c>
      <c r="F3" s="197"/>
    </row>
    <row r="4" spans="2:4" ht="12.75">
      <c r="B4" s="10" t="s">
        <v>1045</v>
      </c>
      <c r="C4" s="6">
        <v>3</v>
      </c>
      <c r="D4" s="6">
        <v>420</v>
      </c>
    </row>
    <row r="5" spans="2:6" ht="12.75">
      <c r="B5" s="10" t="s">
        <v>1421</v>
      </c>
      <c r="C5" s="6">
        <v>4</v>
      </c>
      <c r="D5" s="6">
        <v>510</v>
      </c>
      <c r="E5" s="95">
        <v>1</v>
      </c>
      <c r="F5" s="96">
        <f>LOOKUP(E5,C2:D48)</f>
        <v>0</v>
      </c>
    </row>
    <row r="6" spans="2:6" ht="12.75">
      <c r="B6" s="10" t="s">
        <v>1422</v>
      </c>
      <c r="C6" s="6">
        <v>5</v>
      </c>
      <c r="D6" s="6">
        <v>600</v>
      </c>
      <c r="E6" s="196" t="s">
        <v>1430</v>
      </c>
      <c r="F6" s="197"/>
    </row>
    <row r="7" spans="2:4" ht="12.75">
      <c r="B7" s="10" t="s">
        <v>1423</v>
      </c>
      <c r="C7" s="6">
        <v>6</v>
      </c>
      <c r="D7" s="6">
        <v>420</v>
      </c>
    </row>
    <row r="8" spans="2:6" ht="12.75">
      <c r="B8" s="10" t="s">
        <v>1424</v>
      </c>
      <c r="C8" s="6">
        <v>7</v>
      </c>
      <c r="D8" s="6">
        <v>480</v>
      </c>
      <c r="E8" s="133">
        <v>2</v>
      </c>
      <c r="F8" s="96">
        <f>LOOKUP(E8,C2:D48)</f>
        <v>360</v>
      </c>
    </row>
    <row r="9" spans="2:6" ht="12.75">
      <c r="B9" s="10" t="s">
        <v>1425</v>
      </c>
      <c r="C9" s="6">
        <v>8</v>
      </c>
      <c r="D9" s="6">
        <v>570</v>
      </c>
      <c r="E9" s="200" t="s">
        <v>1430</v>
      </c>
      <c r="F9" s="201"/>
    </row>
    <row r="10" spans="2:4" ht="12.75">
      <c r="B10" s="10" t="s">
        <v>1426</v>
      </c>
      <c r="C10" s="6">
        <v>9</v>
      </c>
      <c r="D10" s="6">
        <v>660</v>
      </c>
    </row>
    <row r="11" spans="2:4" ht="12.75">
      <c r="B11" s="10" t="s">
        <v>1125</v>
      </c>
      <c r="C11" s="6">
        <v>10</v>
      </c>
      <c r="D11" s="6">
        <v>780</v>
      </c>
    </row>
    <row r="12" spans="2:4" ht="12.75">
      <c r="B12" s="10" t="s">
        <v>1126</v>
      </c>
      <c r="C12" s="6">
        <v>11</v>
      </c>
      <c r="D12" s="6">
        <v>900</v>
      </c>
    </row>
    <row r="13" spans="2:4" ht="12.75">
      <c r="B13" s="10" t="s">
        <v>1127</v>
      </c>
      <c r="C13" s="6">
        <v>12</v>
      </c>
      <c r="D13" s="6">
        <v>960</v>
      </c>
    </row>
    <row r="14" spans="2:4" ht="12.75">
      <c r="B14" s="10" t="s">
        <v>1128</v>
      </c>
      <c r="C14" s="6">
        <v>13</v>
      </c>
      <c r="D14" s="6">
        <v>1040</v>
      </c>
    </row>
    <row r="15" spans="2:4" ht="12.75">
      <c r="B15" s="10" t="s">
        <v>1129</v>
      </c>
      <c r="C15" s="6">
        <v>14</v>
      </c>
      <c r="D15" s="6">
        <v>1500</v>
      </c>
    </row>
    <row r="16" spans="2:4" ht="12.75">
      <c r="B16" s="10" t="s">
        <v>1130</v>
      </c>
      <c r="C16" s="6">
        <v>15</v>
      </c>
      <c r="D16" s="6">
        <v>1750</v>
      </c>
    </row>
    <row r="17" spans="2:4" ht="12.75">
      <c r="B17" s="10" t="s">
        <v>1131</v>
      </c>
      <c r="C17" s="6">
        <v>16</v>
      </c>
      <c r="D17" s="6">
        <v>1960</v>
      </c>
    </row>
    <row r="18" spans="2:4" ht="12.75">
      <c r="B18" s="10" t="s">
        <v>1132</v>
      </c>
      <c r="C18" s="6">
        <v>17</v>
      </c>
      <c r="D18" s="6">
        <v>2340</v>
      </c>
    </row>
    <row r="19" spans="2:4" ht="12.75">
      <c r="B19" s="10" t="s">
        <v>1133</v>
      </c>
      <c r="C19" s="6">
        <v>18</v>
      </c>
      <c r="D19" s="6">
        <v>2620</v>
      </c>
    </row>
    <row r="20" spans="2:4" ht="12.75">
      <c r="B20" s="10" t="s">
        <v>1134</v>
      </c>
      <c r="C20" s="6">
        <v>19</v>
      </c>
      <c r="D20" s="6">
        <v>2800</v>
      </c>
    </row>
    <row r="21" spans="2:4" ht="12.75">
      <c r="B21" s="10" t="s">
        <v>1135</v>
      </c>
      <c r="C21" s="6">
        <v>20</v>
      </c>
      <c r="D21" s="6">
        <v>3000</v>
      </c>
    </row>
    <row r="22" spans="2:4" ht="12.75">
      <c r="B22" s="10" t="s">
        <v>1036</v>
      </c>
      <c r="C22" s="6">
        <v>21</v>
      </c>
      <c r="D22" s="6">
        <v>3500</v>
      </c>
    </row>
    <row r="23" spans="2:4" ht="12.75">
      <c r="B23" s="10" t="s">
        <v>1037</v>
      </c>
      <c r="C23" s="6">
        <v>22</v>
      </c>
      <c r="D23" s="6">
        <v>3700</v>
      </c>
    </row>
    <row r="24" spans="2:4" ht="12.75">
      <c r="B24" s="10" t="s">
        <v>1038</v>
      </c>
      <c r="C24" s="6">
        <v>23</v>
      </c>
      <c r="D24" s="6">
        <v>4000</v>
      </c>
    </row>
    <row r="25" spans="2:4" ht="12.75">
      <c r="B25" s="10" t="s">
        <v>1039</v>
      </c>
      <c r="C25" s="6">
        <v>24</v>
      </c>
      <c r="D25" s="6">
        <v>4200</v>
      </c>
    </row>
    <row r="26" spans="2:4" ht="12.75">
      <c r="B26" s="10" t="s">
        <v>1040</v>
      </c>
      <c r="C26" s="6">
        <v>25</v>
      </c>
      <c r="D26" s="6">
        <v>4400</v>
      </c>
    </row>
    <row r="27" spans="2:4" ht="12.75">
      <c r="B27" s="10" t="s">
        <v>1041</v>
      </c>
      <c r="C27" s="6">
        <v>26</v>
      </c>
      <c r="D27" s="6">
        <v>4700</v>
      </c>
    </row>
    <row r="28" spans="2:4" ht="12.75">
      <c r="B28" s="10" t="s">
        <v>1042</v>
      </c>
      <c r="C28" s="6">
        <v>27</v>
      </c>
      <c r="D28" s="6">
        <v>5000</v>
      </c>
    </row>
    <row r="29" spans="2:4" ht="12.75">
      <c r="B29" s="10" t="s">
        <v>1043</v>
      </c>
      <c r="C29" s="6">
        <v>28</v>
      </c>
      <c r="D29" s="6">
        <v>5400</v>
      </c>
    </row>
    <row r="30" spans="2:4" ht="12.75">
      <c r="B30" s="10" t="s">
        <v>1431</v>
      </c>
      <c r="C30" s="6">
        <v>29</v>
      </c>
      <c r="D30" s="6">
        <v>156</v>
      </c>
    </row>
    <row r="31" spans="2:4" ht="12.75">
      <c r="B31" s="10" t="s">
        <v>1432</v>
      </c>
      <c r="C31" s="6">
        <v>30</v>
      </c>
      <c r="D31" s="6">
        <v>180</v>
      </c>
    </row>
    <row r="32" spans="2:4" ht="12.75">
      <c r="B32" s="10" t="s">
        <v>1433</v>
      </c>
      <c r="C32" s="6">
        <v>31</v>
      </c>
      <c r="D32" s="6">
        <v>192</v>
      </c>
    </row>
    <row r="33" spans="2:4" ht="12.75">
      <c r="B33" s="10" t="s">
        <v>1434</v>
      </c>
      <c r="C33" s="6">
        <v>32</v>
      </c>
      <c r="D33" s="6">
        <v>208</v>
      </c>
    </row>
    <row r="34" spans="2:4" ht="12.75">
      <c r="B34" s="10" t="s">
        <v>1435</v>
      </c>
      <c r="C34" s="6">
        <v>33</v>
      </c>
      <c r="D34" s="6">
        <v>300</v>
      </c>
    </row>
    <row r="35" spans="2:4" ht="12.75">
      <c r="B35" s="10" t="s">
        <v>1436</v>
      </c>
      <c r="C35" s="6">
        <v>34</v>
      </c>
      <c r="D35" s="6">
        <v>350</v>
      </c>
    </row>
    <row r="36" spans="2:4" ht="12.75">
      <c r="B36" s="10" t="s">
        <v>1437</v>
      </c>
      <c r="C36" s="6">
        <v>35</v>
      </c>
      <c r="D36" s="6">
        <v>392</v>
      </c>
    </row>
    <row r="37" spans="2:4" ht="12.75">
      <c r="B37" s="10" t="s">
        <v>1438</v>
      </c>
      <c r="C37" s="6">
        <v>36</v>
      </c>
      <c r="D37" s="6">
        <v>468</v>
      </c>
    </row>
    <row r="38" spans="2:4" ht="12.75">
      <c r="B38" s="10" t="s">
        <v>1439</v>
      </c>
      <c r="C38" s="6">
        <v>37</v>
      </c>
      <c r="D38" s="6">
        <v>524</v>
      </c>
    </row>
    <row r="39" spans="2:4" ht="12.75">
      <c r="B39" s="10" t="s">
        <v>1440</v>
      </c>
      <c r="C39" s="6">
        <v>38</v>
      </c>
      <c r="D39" s="6">
        <v>560</v>
      </c>
    </row>
    <row r="40" spans="2:4" ht="12.75">
      <c r="B40" s="10" t="s">
        <v>1441</v>
      </c>
      <c r="C40" s="6">
        <v>39</v>
      </c>
      <c r="D40" s="6">
        <v>600</v>
      </c>
    </row>
    <row r="41" spans="2:4" ht="12.75">
      <c r="B41" s="10" t="s">
        <v>1442</v>
      </c>
      <c r="C41" s="6">
        <v>40</v>
      </c>
      <c r="D41" s="6">
        <v>700</v>
      </c>
    </row>
    <row r="42" spans="2:4" ht="12.75">
      <c r="B42" s="10" t="s">
        <v>1443</v>
      </c>
      <c r="C42" s="6">
        <v>41</v>
      </c>
      <c r="D42" s="6">
        <v>740</v>
      </c>
    </row>
    <row r="43" spans="2:4" ht="12.75">
      <c r="B43" s="10" t="s">
        <v>1444</v>
      </c>
      <c r="C43" s="6">
        <v>42</v>
      </c>
      <c r="D43" s="6">
        <v>800</v>
      </c>
    </row>
    <row r="44" spans="2:4" ht="12.75">
      <c r="B44" s="10" t="s">
        <v>1445</v>
      </c>
      <c r="C44" s="6">
        <v>43</v>
      </c>
      <c r="D44" s="6">
        <v>840</v>
      </c>
    </row>
    <row r="45" spans="2:4" ht="12.75">
      <c r="B45" s="10" t="s">
        <v>1446</v>
      </c>
      <c r="C45" s="6">
        <v>44</v>
      </c>
      <c r="D45" s="6">
        <v>880</v>
      </c>
    </row>
    <row r="46" spans="2:4" ht="12.75">
      <c r="B46" s="10" t="s">
        <v>1447</v>
      </c>
      <c r="C46" s="6">
        <v>45</v>
      </c>
      <c r="D46" s="6">
        <v>940</v>
      </c>
    </row>
    <row r="47" spans="2:4" ht="12.75">
      <c r="B47" s="10" t="s">
        <v>1448</v>
      </c>
      <c r="C47" s="6">
        <v>46</v>
      </c>
      <c r="D47" s="6">
        <v>1000</v>
      </c>
    </row>
    <row r="48" spans="2:4" ht="12.75">
      <c r="B48" s="10" t="s">
        <v>1449</v>
      </c>
      <c r="C48" s="6">
        <v>47</v>
      </c>
      <c r="D48" s="6">
        <v>1080</v>
      </c>
    </row>
    <row r="50" spans="2:6" ht="12.75">
      <c r="B50" s="11" t="s">
        <v>530</v>
      </c>
      <c r="C50" s="7">
        <v>1</v>
      </c>
      <c r="D50" s="8">
        <v>0</v>
      </c>
      <c r="E50" s="97">
        <v>1</v>
      </c>
      <c r="F50" s="97">
        <f>LOOKUP(E50,Tabel5)</f>
        <v>0</v>
      </c>
    </row>
    <row r="51" spans="2:6" ht="12.75">
      <c r="B51" s="12" t="s">
        <v>1450</v>
      </c>
      <c r="C51" s="7">
        <v>2</v>
      </c>
      <c r="D51" s="8">
        <v>25</v>
      </c>
      <c r="E51" s="198" t="s">
        <v>217</v>
      </c>
      <c r="F51" s="199"/>
    </row>
    <row r="52" spans="2:4" ht="12.75">
      <c r="B52" s="11" t="s">
        <v>1451</v>
      </c>
      <c r="C52" s="7">
        <v>3</v>
      </c>
      <c r="D52" s="8">
        <v>30</v>
      </c>
    </row>
    <row r="53" spans="2:6" ht="12.75">
      <c r="B53" s="11" t="s">
        <v>1452</v>
      </c>
      <c r="C53" s="7">
        <v>4</v>
      </c>
      <c r="D53" s="8">
        <v>45</v>
      </c>
      <c r="E53" s="97">
        <v>1</v>
      </c>
      <c r="F53" s="97">
        <f>LOOKUP(E53,Tabel5)</f>
        <v>0</v>
      </c>
    </row>
    <row r="54" spans="2:6" ht="12.75">
      <c r="B54" s="11" t="s">
        <v>1453</v>
      </c>
      <c r="C54" s="7">
        <v>5</v>
      </c>
      <c r="D54" s="8">
        <v>75</v>
      </c>
      <c r="E54" s="198" t="s">
        <v>217</v>
      </c>
      <c r="F54" s="199"/>
    </row>
    <row r="55" spans="2:4" ht="12.75">
      <c r="B55" s="11" t="s">
        <v>1454</v>
      </c>
      <c r="C55" s="7">
        <v>6</v>
      </c>
      <c r="D55" s="8">
        <v>100</v>
      </c>
    </row>
    <row r="56" spans="2:6" ht="12.75">
      <c r="B56" s="11" t="s">
        <v>1455</v>
      </c>
      <c r="C56" s="7">
        <v>7</v>
      </c>
      <c r="D56" s="8">
        <v>120</v>
      </c>
      <c r="E56" s="97">
        <v>1</v>
      </c>
      <c r="F56" s="97">
        <f>LOOKUP(E56,Tabel5)</f>
        <v>0</v>
      </c>
    </row>
    <row r="57" spans="2:6" ht="12.75">
      <c r="B57" s="11" t="s">
        <v>1456</v>
      </c>
      <c r="C57" s="7">
        <v>8</v>
      </c>
      <c r="D57" s="8">
        <v>20</v>
      </c>
      <c r="E57" s="198" t="s">
        <v>217</v>
      </c>
      <c r="F57" s="199"/>
    </row>
    <row r="58" spans="2:4" ht="12.75">
      <c r="B58" s="11" t="s">
        <v>1457</v>
      </c>
      <c r="C58" s="7">
        <v>9</v>
      </c>
      <c r="D58" s="8">
        <v>25</v>
      </c>
    </row>
    <row r="59" spans="2:6" ht="12.75">
      <c r="B59" s="11" t="s">
        <v>1458</v>
      </c>
      <c r="C59" s="7">
        <v>10</v>
      </c>
      <c r="D59" s="8">
        <v>40</v>
      </c>
      <c r="E59" s="97">
        <v>1</v>
      </c>
      <c r="F59" s="97">
        <f>LOOKUP(E59,Tabel5)</f>
        <v>0</v>
      </c>
    </row>
    <row r="60" spans="2:6" ht="12.75">
      <c r="B60" s="11" t="s">
        <v>1459</v>
      </c>
      <c r="C60" s="7">
        <v>11</v>
      </c>
      <c r="D60" s="8">
        <v>58</v>
      </c>
      <c r="E60" s="198" t="s">
        <v>217</v>
      </c>
      <c r="F60" s="199"/>
    </row>
    <row r="61" spans="2:4" ht="12.75">
      <c r="B61" s="11" t="s">
        <v>1460</v>
      </c>
      <c r="C61" s="7">
        <v>12</v>
      </c>
      <c r="D61" s="8">
        <v>90</v>
      </c>
    </row>
    <row r="62" spans="2:4" ht="12.75">
      <c r="B62" s="11" t="s">
        <v>1461</v>
      </c>
      <c r="C62" s="7">
        <v>13</v>
      </c>
      <c r="D62" s="8">
        <v>105</v>
      </c>
    </row>
    <row r="63" spans="2:4" ht="12.75">
      <c r="B63" s="11" t="s">
        <v>1462</v>
      </c>
      <c r="C63" s="7">
        <v>14</v>
      </c>
      <c r="D63" s="8">
        <v>10</v>
      </c>
    </row>
    <row r="64" spans="2:4" ht="12.75">
      <c r="B64" s="11" t="s">
        <v>1463</v>
      </c>
      <c r="C64" s="7">
        <v>15</v>
      </c>
      <c r="D64" s="8">
        <v>15</v>
      </c>
    </row>
    <row r="65" spans="2:4" ht="12.75">
      <c r="B65" s="11" t="s">
        <v>1464</v>
      </c>
      <c r="C65" s="7">
        <v>16</v>
      </c>
      <c r="D65" s="8">
        <v>20</v>
      </c>
    </row>
    <row r="66" spans="2:4" ht="12.75">
      <c r="B66" s="11" t="s">
        <v>1465</v>
      </c>
      <c r="C66" s="7">
        <v>17</v>
      </c>
      <c r="D66" s="8">
        <v>24</v>
      </c>
    </row>
    <row r="67" spans="2:4" ht="12.75">
      <c r="B67" s="11" t="s">
        <v>1466</v>
      </c>
      <c r="C67" s="7">
        <v>18</v>
      </c>
      <c r="D67" s="8">
        <v>28</v>
      </c>
    </row>
    <row r="68" spans="2:4" ht="12.75">
      <c r="B68" s="11" t="s">
        <v>531</v>
      </c>
      <c r="C68" s="7">
        <v>19</v>
      </c>
      <c r="D68" s="8">
        <v>8</v>
      </c>
    </row>
    <row r="69" spans="2:4" ht="12.75">
      <c r="B69" s="11" t="s">
        <v>532</v>
      </c>
      <c r="C69" s="7">
        <v>20</v>
      </c>
      <c r="D69" s="8">
        <v>12</v>
      </c>
    </row>
    <row r="70" spans="2:4" ht="12.75">
      <c r="B70" s="11" t="s">
        <v>533</v>
      </c>
      <c r="C70" s="7">
        <v>21</v>
      </c>
      <c r="D70" s="8">
        <v>16</v>
      </c>
    </row>
    <row r="71" spans="2:4" ht="12.75">
      <c r="B71" s="11" t="s">
        <v>534</v>
      </c>
      <c r="C71" s="7">
        <v>22</v>
      </c>
      <c r="D71" s="8">
        <v>20</v>
      </c>
    </row>
    <row r="72" spans="2:4" ht="12.75">
      <c r="B72" s="11" t="s">
        <v>535</v>
      </c>
      <c r="C72" s="7">
        <v>23</v>
      </c>
      <c r="D72" s="8">
        <v>23</v>
      </c>
    </row>
    <row r="73" spans="2:4" ht="12.75">
      <c r="B73" s="11" t="s">
        <v>536</v>
      </c>
      <c r="C73" s="7">
        <v>24</v>
      </c>
      <c r="D73" s="8">
        <v>48</v>
      </c>
    </row>
    <row r="74" spans="2:4" ht="12.75">
      <c r="B74" s="11" t="s">
        <v>537</v>
      </c>
      <c r="C74" s="7">
        <v>25</v>
      </c>
      <c r="D74" s="8">
        <v>60</v>
      </c>
    </row>
    <row r="75" spans="2:4" ht="12.75">
      <c r="B75" s="11" t="s">
        <v>538</v>
      </c>
      <c r="C75" s="7">
        <v>26</v>
      </c>
      <c r="D75" s="8">
        <v>78</v>
      </c>
    </row>
    <row r="76" spans="2:4" ht="12.75">
      <c r="B76" s="11" t="s">
        <v>539</v>
      </c>
      <c r="C76" s="7">
        <v>27</v>
      </c>
      <c r="D76" s="8">
        <v>100</v>
      </c>
    </row>
    <row r="77" spans="2:4" ht="12.75">
      <c r="B77" s="11" t="s">
        <v>540</v>
      </c>
      <c r="C77" s="7">
        <v>28</v>
      </c>
      <c r="D77" s="8">
        <v>130</v>
      </c>
    </row>
    <row r="78" spans="2:4" ht="12.75">
      <c r="B78" s="11" t="s">
        <v>541</v>
      </c>
      <c r="C78" s="7">
        <v>29</v>
      </c>
      <c r="D78" s="8">
        <v>150</v>
      </c>
    </row>
    <row r="79" spans="2:4" ht="12.75">
      <c r="B79" s="11" t="s">
        <v>542</v>
      </c>
      <c r="C79" s="7">
        <v>30</v>
      </c>
      <c r="D79" s="8">
        <v>10</v>
      </c>
    </row>
    <row r="80" spans="2:4" ht="12.75">
      <c r="B80" s="11" t="s">
        <v>544</v>
      </c>
      <c r="C80" s="7">
        <v>31</v>
      </c>
      <c r="D80" s="8">
        <v>15</v>
      </c>
    </row>
    <row r="81" spans="2:4" ht="12.75">
      <c r="B81" s="11" t="s">
        <v>545</v>
      </c>
      <c r="C81" s="7">
        <v>32</v>
      </c>
      <c r="D81" s="8">
        <v>20</v>
      </c>
    </row>
    <row r="82" spans="2:4" ht="12.75">
      <c r="B82" s="11" t="s">
        <v>546</v>
      </c>
      <c r="C82" s="7">
        <v>33</v>
      </c>
      <c r="D82" s="8">
        <v>24</v>
      </c>
    </row>
    <row r="83" spans="2:4" ht="12.75">
      <c r="B83" s="11" t="s">
        <v>543</v>
      </c>
      <c r="C83" s="7">
        <v>34</v>
      </c>
      <c r="D83" s="8">
        <v>28</v>
      </c>
    </row>
    <row r="84" spans="2:4" ht="12.75">
      <c r="B84" s="11" t="s">
        <v>547</v>
      </c>
      <c r="C84" s="7">
        <v>35</v>
      </c>
      <c r="D84" s="8">
        <v>8</v>
      </c>
    </row>
    <row r="85" spans="2:4" ht="12.75">
      <c r="B85" s="11" t="s">
        <v>548</v>
      </c>
      <c r="C85" s="7">
        <v>36</v>
      </c>
      <c r="D85" s="8">
        <v>12</v>
      </c>
    </row>
    <row r="86" spans="2:4" ht="12.75">
      <c r="B86" s="11" t="s">
        <v>549</v>
      </c>
      <c r="C86" s="7">
        <v>37</v>
      </c>
      <c r="D86" s="8">
        <v>16</v>
      </c>
    </row>
    <row r="87" spans="2:4" ht="12.75">
      <c r="B87" s="11" t="s">
        <v>550</v>
      </c>
      <c r="C87" s="7">
        <v>38</v>
      </c>
      <c r="D87" s="8">
        <v>20</v>
      </c>
    </row>
    <row r="88" spans="2:4" ht="12.75">
      <c r="B88" s="11" t="s">
        <v>551</v>
      </c>
      <c r="C88" s="7">
        <v>39</v>
      </c>
      <c r="D88" s="8">
        <v>23</v>
      </c>
    </row>
    <row r="89" spans="2:4" ht="12.75">
      <c r="B89" s="11" t="s">
        <v>552</v>
      </c>
      <c r="C89" s="7">
        <v>40</v>
      </c>
      <c r="D89" s="8">
        <v>10</v>
      </c>
    </row>
    <row r="90" spans="2:4" ht="12.75">
      <c r="B90" s="11" t="s">
        <v>553</v>
      </c>
      <c r="C90" s="7">
        <v>41</v>
      </c>
      <c r="D90" s="8">
        <v>15</v>
      </c>
    </row>
    <row r="91" spans="2:4" ht="12.75">
      <c r="B91" s="11" t="s">
        <v>554</v>
      </c>
      <c r="C91" s="7">
        <v>42</v>
      </c>
      <c r="D91" s="8">
        <v>20</v>
      </c>
    </row>
    <row r="92" spans="2:4" ht="12.75">
      <c r="B92" s="11" t="s">
        <v>210</v>
      </c>
      <c r="C92" s="7">
        <v>43</v>
      </c>
      <c r="D92" s="8">
        <v>24</v>
      </c>
    </row>
    <row r="93" spans="2:4" ht="12.75">
      <c r="B93" s="11" t="s">
        <v>211</v>
      </c>
      <c r="C93" s="7">
        <v>44</v>
      </c>
      <c r="D93" s="8">
        <v>28</v>
      </c>
    </row>
    <row r="94" spans="2:4" ht="12.75">
      <c r="B94" s="11" t="s">
        <v>212</v>
      </c>
      <c r="C94" s="7">
        <v>45</v>
      </c>
      <c r="D94" s="8">
        <v>8</v>
      </c>
    </row>
    <row r="95" spans="2:4" ht="12.75">
      <c r="B95" s="11" t="s">
        <v>213</v>
      </c>
      <c r="C95" s="7">
        <v>46</v>
      </c>
      <c r="D95" s="8">
        <v>12</v>
      </c>
    </row>
    <row r="96" spans="2:4" ht="12.75">
      <c r="B96" s="11" t="s">
        <v>214</v>
      </c>
      <c r="C96" s="7">
        <v>47</v>
      </c>
      <c r="D96" s="8">
        <v>16</v>
      </c>
    </row>
    <row r="97" spans="2:4" ht="12.75">
      <c r="B97" s="11" t="s">
        <v>215</v>
      </c>
      <c r="C97" s="7">
        <v>48</v>
      </c>
      <c r="D97" s="8">
        <v>20</v>
      </c>
    </row>
    <row r="98" spans="2:4" ht="12.75">
      <c r="B98" s="11" t="s">
        <v>216</v>
      </c>
      <c r="C98" s="7">
        <v>49</v>
      </c>
      <c r="D98" s="8">
        <v>23</v>
      </c>
    </row>
    <row r="99" ht="12.75">
      <c r="D99" s="3"/>
    </row>
    <row r="100" spans="2:6" ht="12.75">
      <c r="B100" s="14" t="s">
        <v>238</v>
      </c>
      <c r="C100" s="15">
        <v>1</v>
      </c>
      <c r="D100" s="16">
        <v>0</v>
      </c>
      <c r="E100" s="98">
        <v>1</v>
      </c>
      <c r="F100" s="98">
        <f>LOOKUP(E100,Tabel6)</f>
        <v>0</v>
      </c>
    </row>
    <row r="101" spans="2:6" ht="12.75">
      <c r="B101" s="14" t="s">
        <v>220</v>
      </c>
      <c r="C101" s="15">
        <v>2</v>
      </c>
      <c r="D101" s="16">
        <v>120</v>
      </c>
      <c r="E101" s="202" t="s">
        <v>270</v>
      </c>
      <c r="F101" s="202"/>
    </row>
    <row r="102" spans="2:4" ht="12.75">
      <c r="B102" s="14" t="s">
        <v>218</v>
      </c>
      <c r="C102" s="15">
        <v>3</v>
      </c>
      <c r="D102" s="16">
        <v>150</v>
      </c>
    </row>
    <row r="103" spans="2:6" ht="12.75">
      <c r="B103" s="14" t="s">
        <v>221</v>
      </c>
      <c r="C103" s="15">
        <v>4</v>
      </c>
      <c r="D103" s="16">
        <v>170</v>
      </c>
      <c r="E103" s="98">
        <v>1</v>
      </c>
      <c r="F103" s="98">
        <f>LOOKUP(E103,Tabel6)</f>
        <v>0</v>
      </c>
    </row>
    <row r="104" spans="2:6" ht="12.75">
      <c r="B104" s="14" t="s">
        <v>222</v>
      </c>
      <c r="C104" s="15">
        <v>5</v>
      </c>
      <c r="D104" s="16">
        <v>190</v>
      </c>
      <c r="E104" s="202" t="s">
        <v>270</v>
      </c>
      <c r="F104" s="202"/>
    </row>
    <row r="105" spans="2:4" ht="12.75">
      <c r="B105" s="14" t="s">
        <v>267</v>
      </c>
      <c r="C105" s="15">
        <v>6</v>
      </c>
      <c r="D105" s="16">
        <v>25</v>
      </c>
    </row>
    <row r="106" spans="2:6" ht="12.75">
      <c r="B106" s="14" t="s">
        <v>268</v>
      </c>
      <c r="C106" s="15">
        <v>7</v>
      </c>
      <c r="D106" s="16">
        <v>10</v>
      </c>
      <c r="E106" s="98">
        <v>1</v>
      </c>
      <c r="F106" s="98">
        <f>LOOKUP(E106,Tabel6)</f>
        <v>0</v>
      </c>
    </row>
    <row r="107" spans="2:6" ht="12.75">
      <c r="B107" s="14" t="s">
        <v>263</v>
      </c>
      <c r="C107" s="15">
        <v>8</v>
      </c>
      <c r="D107" s="16">
        <v>25</v>
      </c>
      <c r="E107" s="202" t="s">
        <v>270</v>
      </c>
      <c r="F107" s="202"/>
    </row>
    <row r="108" spans="2:4" ht="12.75">
      <c r="B108" s="14" t="s">
        <v>264</v>
      </c>
      <c r="C108" s="15">
        <v>9</v>
      </c>
      <c r="D108" s="16">
        <v>15</v>
      </c>
    </row>
    <row r="109" spans="2:6" ht="12.75">
      <c r="B109" s="14" t="s">
        <v>269</v>
      </c>
      <c r="C109" s="15">
        <v>10</v>
      </c>
      <c r="D109" s="16">
        <v>15</v>
      </c>
      <c r="E109" s="98">
        <v>1</v>
      </c>
      <c r="F109" s="98">
        <f>LOOKUP(E109,Tabel6)</f>
        <v>0</v>
      </c>
    </row>
    <row r="110" spans="2:6" ht="12.75">
      <c r="B110" s="14" t="s">
        <v>265</v>
      </c>
      <c r="C110" s="15">
        <v>11</v>
      </c>
      <c r="D110" s="16">
        <v>10</v>
      </c>
      <c r="E110" s="202" t="s">
        <v>270</v>
      </c>
      <c r="F110" s="202"/>
    </row>
    <row r="111" spans="2:4" ht="12.75">
      <c r="B111" s="14" t="s">
        <v>266</v>
      </c>
      <c r="C111" s="15">
        <v>12</v>
      </c>
      <c r="D111" s="16">
        <v>10</v>
      </c>
    </row>
    <row r="112" spans="2:6" ht="12.75">
      <c r="B112" s="14" t="s">
        <v>261</v>
      </c>
      <c r="C112" s="15">
        <v>13</v>
      </c>
      <c r="D112" s="20">
        <v>35</v>
      </c>
      <c r="E112" s="99"/>
      <c r="F112" s="100"/>
    </row>
    <row r="113" spans="2:6" ht="12.75">
      <c r="B113" s="14" t="s">
        <v>262</v>
      </c>
      <c r="C113" s="15">
        <v>14</v>
      </c>
      <c r="D113" s="20">
        <v>69</v>
      </c>
      <c r="E113" s="99"/>
      <c r="F113" s="100"/>
    </row>
    <row r="114" spans="2:6" ht="12.75">
      <c r="B114" s="14" t="s">
        <v>223</v>
      </c>
      <c r="C114" s="15">
        <v>15</v>
      </c>
      <c r="D114" s="20">
        <v>120</v>
      </c>
      <c r="E114" s="101"/>
      <c r="F114" s="102"/>
    </row>
    <row r="115" spans="2:6" ht="12.75">
      <c r="B115" s="14" t="s">
        <v>224</v>
      </c>
      <c r="C115" s="15">
        <v>16</v>
      </c>
      <c r="D115" s="20">
        <v>140</v>
      </c>
      <c r="E115" s="99"/>
      <c r="F115" s="100"/>
    </row>
    <row r="116" spans="2:6" ht="12.75">
      <c r="B116" s="14" t="s">
        <v>225</v>
      </c>
      <c r="C116" s="15">
        <v>17</v>
      </c>
      <c r="D116" s="20">
        <v>154</v>
      </c>
      <c r="E116" s="99"/>
      <c r="F116" s="100"/>
    </row>
    <row r="117" spans="2:4" ht="12.75">
      <c r="B117" s="14" t="s">
        <v>226</v>
      </c>
      <c r="C117" s="15">
        <v>18</v>
      </c>
      <c r="D117" s="16">
        <v>168</v>
      </c>
    </row>
    <row r="118" spans="2:4" ht="12.75">
      <c r="B118" s="14" t="s">
        <v>227</v>
      </c>
      <c r="C118" s="15">
        <v>19</v>
      </c>
      <c r="D118" s="16">
        <v>182</v>
      </c>
    </row>
    <row r="119" spans="2:4" ht="12.75">
      <c r="B119" s="14" t="s">
        <v>228</v>
      </c>
      <c r="C119" s="15">
        <v>20</v>
      </c>
      <c r="D119" s="16">
        <v>196</v>
      </c>
    </row>
    <row r="120" spans="2:4" ht="12.75">
      <c r="B120" s="14" t="s">
        <v>219</v>
      </c>
      <c r="C120" s="15">
        <v>21</v>
      </c>
      <c r="D120" s="16">
        <v>210</v>
      </c>
    </row>
    <row r="121" spans="2:4" ht="12.75">
      <c r="B121" s="14" t="s">
        <v>229</v>
      </c>
      <c r="C121" s="15">
        <v>22</v>
      </c>
      <c r="D121" s="16">
        <v>90</v>
      </c>
    </row>
    <row r="122" spans="2:4" ht="12.75">
      <c r="B122" s="14" t="s">
        <v>230</v>
      </c>
      <c r="C122" s="15">
        <v>23</v>
      </c>
      <c r="D122" s="16">
        <v>105</v>
      </c>
    </row>
    <row r="123" spans="2:4" ht="12.75">
      <c r="B123" s="14" t="s">
        <v>231</v>
      </c>
      <c r="C123" s="15">
        <v>24</v>
      </c>
      <c r="D123" s="16">
        <v>120</v>
      </c>
    </row>
    <row r="124" spans="2:4" ht="12.75">
      <c r="B124" s="14" t="s">
        <v>232</v>
      </c>
      <c r="C124" s="15">
        <v>25</v>
      </c>
      <c r="D124" s="16">
        <v>135</v>
      </c>
    </row>
    <row r="125" spans="2:4" ht="12.75">
      <c r="B125" s="14" t="s">
        <v>233</v>
      </c>
      <c r="C125" s="15">
        <v>26</v>
      </c>
      <c r="D125" s="16">
        <v>150</v>
      </c>
    </row>
    <row r="126" spans="2:4" ht="12.75">
      <c r="B126" s="14" t="s">
        <v>234</v>
      </c>
      <c r="C126" s="15">
        <v>27</v>
      </c>
      <c r="D126" s="16">
        <v>165</v>
      </c>
    </row>
    <row r="127" spans="2:4" ht="12.75">
      <c r="B127" s="14" t="s">
        <v>235</v>
      </c>
      <c r="C127" s="15">
        <v>28</v>
      </c>
      <c r="D127" s="16">
        <v>180</v>
      </c>
    </row>
    <row r="128" spans="2:4" ht="12.75">
      <c r="B128" s="14" t="s">
        <v>236</v>
      </c>
      <c r="C128" s="15">
        <v>29</v>
      </c>
      <c r="D128" s="16">
        <v>210</v>
      </c>
    </row>
    <row r="129" spans="2:4" ht="12.75">
      <c r="B129" s="14" t="s">
        <v>237</v>
      </c>
      <c r="C129" s="15">
        <v>30</v>
      </c>
      <c r="D129" s="16">
        <v>240</v>
      </c>
    </row>
    <row r="130" spans="2:4" ht="12.75">
      <c r="B130" s="14" t="s">
        <v>239</v>
      </c>
      <c r="C130" s="15">
        <v>31</v>
      </c>
      <c r="D130" s="16">
        <v>300</v>
      </c>
    </row>
    <row r="131" spans="2:4" ht="12.75">
      <c r="B131" s="14" t="s">
        <v>240</v>
      </c>
      <c r="C131" s="15">
        <v>32</v>
      </c>
      <c r="D131" s="16">
        <v>375</v>
      </c>
    </row>
    <row r="132" spans="2:4" ht="12.75">
      <c r="B132" s="14" t="s">
        <v>241</v>
      </c>
      <c r="C132" s="15">
        <v>33</v>
      </c>
      <c r="D132" s="16">
        <v>475</v>
      </c>
    </row>
    <row r="133" spans="2:4" ht="12.75">
      <c r="B133" s="14" t="s">
        <v>242</v>
      </c>
      <c r="C133" s="15">
        <v>34</v>
      </c>
      <c r="D133" s="16">
        <v>580</v>
      </c>
    </row>
    <row r="134" spans="2:4" ht="12.75">
      <c r="B134" s="14" t="s">
        <v>243</v>
      </c>
      <c r="C134" s="15">
        <v>35</v>
      </c>
      <c r="D134" s="16">
        <v>700</v>
      </c>
    </row>
    <row r="135" spans="2:4" ht="12.75">
      <c r="B135" s="14" t="s">
        <v>244</v>
      </c>
      <c r="C135" s="15">
        <v>36</v>
      </c>
      <c r="D135" s="16">
        <v>820</v>
      </c>
    </row>
    <row r="136" spans="2:4" ht="12.75">
      <c r="B136" s="14" t="s">
        <v>245</v>
      </c>
      <c r="C136" s="15">
        <v>37</v>
      </c>
      <c r="D136" s="16">
        <v>945</v>
      </c>
    </row>
    <row r="137" spans="2:4" ht="12.75">
      <c r="B137" s="14" t="s">
        <v>246</v>
      </c>
      <c r="C137" s="15">
        <v>38</v>
      </c>
      <c r="D137" s="16">
        <v>1070</v>
      </c>
    </row>
    <row r="138" spans="2:4" ht="12.75">
      <c r="B138" s="14" t="s">
        <v>247</v>
      </c>
      <c r="C138" s="15">
        <v>39</v>
      </c>
      <c r="D138" s="16">
        <v>420</v>
      </c>
    </row>
    <row r="139" spans="2:4" ht="12.75">
      <c r="B139" s="14" t="s">
        <v>248</v>
      </c>
      <c r="C139" s="15">
        <v>40</v>
      </c>
      <c r="D139" s="16">
        <v>525</v>
      </c>
    </row>
    <row r="140" spans="2:4" ht="12.75">
      <c r="B140" s="14" t="s">
        <v>249</v>
      </c>
      <c r="C140" s="15">
        <v>41</v>
      </c>
      <c r="D140" s="16">
        <v>665</v>
      </c>
    </row>
    <row r="141" spans="2:4" ht="12.75">
      <c r="B141" s="14" t="s">
        <v>250</v>
      </c>
      <c r="C141" s="15">
        <v>42</v>
      </c>
      <c r="D141" s="16">
        <v>812</v>
      </c>
    </row>
    <row r="142" spans="2:4" ht="12.75">
      <c r="B142" s="14" t="s">
        <v>251</v>
      </c>
      <c r="C142" s="15">
        <v>43</v>
      </c>
      <c r="D142" s="16">
        <v>980</v>
      </c>
    </row>
    <row r="143" spans="2:4" ht="12.75">
      <c r="B143" s="14" t="s">
        <v>252</v>
      </c>
      <c r="C143" s="15">
        <v>44</v>
      </c>
      <c r="D143" s="16">
        <v>1148</v>
      </c>
    </row>
    <row r="144" spans="2:4" ht="12.75">
      <c r="B144" s="14" t="s">
        <v>253</v>
      </c>
      <c r="C144" s="15">
        <v>45</v>
      </c>
      <c r="D144" s="16">
        <v>1323</v>
      </c>
    </row>
    <row r="145" spans="2:4" ht="12.75">
      <c r="B145" s="14" t="s">
        <v>254</v>
      </c>
      <c r="C145" s="15">
        <v>46</v>
      </c>
      <c r="D145" s="16">
        <v>1498</v>
      </c>
    </row>
    <row r="146" spans="2:4" ht="12.75">
      <c r="B146" s="14" t="s">
        <v>255</v>
      </c>
      <c r="C146" s="15">
        <v>47</v>
      </c>
      <c r="D146" s="16">
        <v>1000</v>
      </c>
    </row>
    <row r="147" spans="2:4" ht="12.75">
      <c r="B147" s="14" t="s">
        <v>256</v>
      </c>
      <c r="C147" s="15">
        <v>48</v>
      </c>
      <c r="D147" s="16">
        <v>1100</v>
      </c>
    </row>
    <row r="148" spans="2:4" ht="12.75">
      <c r="B148" s="14" t="s">
        <v>257</v>
      </c>
      <c r="C148" s="15">
        <v>49</v>
      </c>
      <c r="D148" s="16">
        <v>1250</v>
      </c>
    </row>
    <row r="149" spans="2:4" ht="12.75">
      <c r="B149" s="14" t="s">
        <v>258</v>
      </c>
      <c r="C149" s="15">
        <v>50</v>
      </c>
      <c r="D149" s="16">
        <v>1450</v>
      </c>
    </row>
    <row r="150" spans="2:4" ht="12.75">
      <c r="B150" s="14" t="s">
        <v>259</v>
      </c>
      <c r="C150" s="15">
        <v>51</v>
      </c>
      <c r="D150" s="16">
        <v>1700</v>
      </c>
    </row>
    <row r="151" spans="2:4" ht="12.75">
      <c r="B151" s="14" t="s">
        <v>260</v>
      </c>
      <c r="C151" s="15">
        <v>52</v>
      </c>
      <c r="D151" s="16">
        <v>2000</v>
      </c>
    </row>
    <row r="152" spans="2:4" ht="12.75">
      <c r="B152" s="17"/>
      <c r="C152" s="18"/>
      <c r="D152" s="19"/>
    </row>
    <row r="153" spans="2:6" ht="12.75">
      <c r="B153" s="21" t="s">
        <v>271</v>
      </c>
      <c r="C153" s="22">
        <v>1</v>
      </c>
      <c r="D153" s="23">
        <v>0</v>
      </c>
      <c r="E153" s="103">
        <v>1</v>
      </c>
      <c r="F153" s="103">
        <f>LOOKUP(E153,Tabel7)</f>
        <v>0</v>
      </c>
    </row>
    <row r="154" spans="2:6" ht="12.75">
      <c r="B154" s="21" t="s">
        <v>279</v>
      </c>
      <c r="C154" s="22">
        <v>2</v>
      </c>
      <c r="D154" s="23">
        <v>10</v>
      </c>
      <c r="E154" s="203" t="s">
        <v>1352</v>
      </c>
      <c r="F154" s="204"/>
    </row>
    <row r="155" spans="2:4" ht="12.75">
      <c r="B155" s="21" t="s">
        <v>280</v>
      </c>
      <c r="C155" s="22">
        <v>3</v>
      </c>
      <c r="D155" s="23">
        <v>12</v>
      </c>
    </row>
    <row r="156" spans="2:6" ht="12.75">
      <c r="B156" s="21" t="s">
        <v>281</v>
      </c>
      <c r="C156" s="22">
        <v>4</v>
      </c>
      <c r="D156" s="23">
        <v>16</v>
      </c>
      <c r="E156" s="103">
        <v>1</v>
      </c>
      <c r="F156" s="103">
        <f>LOOKUP(E156,Tabel7)</f>
        <v>0</v>
      </c>
    </row>
    <row r="157" spans="2:6" ht="12.75">
      <c r="B157" s="21" t="s">
        <v>282</v>
      </c>
      <c r="C157" s="22">
        <v>5</v>
      </c>
      <c r="D157" s="23">
        <v>17</v>
      </c>
      <c r="E157" s="203" t="s">
        <v>1352</v>
      </c>
      <c r="F157" s="204"/>
    </row>
    <row r="158" spans="2:4" ht="12.75">
      <c r="B158" s="21" t="s">
        <v>283</v>
      </c>
      <c r="C158" s="22">
        <v>6</v>
      </c>
      <c r="D158" s="23">
        <v>19</v>
      </c>
    </row>
    <row r="159" spans="2:6" ht="12.75">
      <c r="B159" s="21" t="s">
        <v>284</v>
      </c>
      <c r="C159" s="22">
        <v>7</v>
      </c>
      <c r="D159" s="23">
        <v>22</v>
      </c>
      <c r="E159" s="103">
        <v>1</v>
      </c>
      <c r="F159" s="103">
        <f>LOOKUP(E159,Tabel7)</f>
        <v>0</v>
      </c>
    </row>
    <row r="160" spans="2:6" ht="12.75">
      <c r="B160" s="21" t="s">
        <v>285</v>
      </c>
      <c r="C160" s="22">
        <v>8</v>
      </c>
      <c r="D160" s="23">
        <v>10</v>
      </c>
      <c r="E160" s="203" t="s">
        <v>1352</v>
      </c>
      <c r="F160" s="204"/>
    </row>
    <row r="161" spans="2:4" ht="12.75">
      <c r="B161" s="21" t="s">
        <v>286</v>
      </c>
      <c r="C161" s="22">
        <v>9</v>
      </c>
      <c r="D161" s="23">
        <v>12</v>
      </c>
    </row>
    <row r="162" spans="2:6" ht="12.75">
      <c r="B162" s="21" t="s">
        <v>287</v>
      </c>
      <c r="C162" s="22">
        <v>10</v>
      </c>
      <c r="D162" s="23">
        <v>18</v>
      </c>
      <c r="E162" s="103">
        <v>1</v>
      </c>
      <c r="F162" s="103">
        <f>LOOKUP(E162,Tabel7)</f>
        <v>0</v>
      </c>
    </row>
    <row r="163" spans="2:6" ht="12.75">
      <c r="B163" s="21" t="s">
        <v>288</v>
      </c>
      <c r="C163" s="22">
        <v>11</v>
      </c>
      <c r="D163" s="23">
        <v>21</v>
      </c>
      <c r="E163" s="203" t="s">
        <v>1352</v>
      </c>
      <c r="F163" s="204"/>
    </row>
    <row r="164" spans="2:4" ht="12.75">
      <c r="B164" s="21" t="s">
        <v>289</v>
      </c>
      <c r="C164" s="22">
        <v>12</v>
      </c>
      <c r="D164" s="23">
        <v>23</v>
      </c>
    </row>
    <row r="165" spans="2:4" ht="12.75">
      <c r="B165" s="21" t="s">
        <v>290</v>
      </c>
      <c r="C165" s="22">
        <v>13</v>
      </c>
      <c r="D165" s="23">
        <v>26</v>
      </c>
    </row>
    <row r="166" spans="2:4" ht="12.75">
      <c r="B166" s="21" t="s">
        <v>291</v>
      </c>
      <c r="C166" s="22">
        <v>14</v>
      </c>
      <c r="D166" s="23">
        <v>30</v>
      </c>
    </row>
    <row r="167" spans="2:6" ht="12.75">
      <c r="B167" s="21" t="s">
        <v>292</v>
      </c>
      <c r="C167" s="22">
        <v>15</v>
      </c>
      <c r="D167" s="23">
        <v>9</v>
      </c>
      <c r="E167" s="104"/>
      <c r="F167" s="105"/>
    </row>
    <row r="168" spans="2:6" ht="12.75">
      <c r="B168" s="21" t="s">
        <v>293</v>
      </c>
      <c r="C168" s="22">
        <v>16</v>
      </c>
      <c r="D168" s="23">
        <v>10</v>
      </c>
      <c r="E168" s="104"/>
      <c r="F168" s="105"/>
    </row>
    <row r="169" spans="2:6" ht="12.75">
      <c r="B169" s="21" t="s">
        <v>294</v>
      </c>
      <c r="C169" s="22">
        <v>17</v>
      </c>
      <c r="D169" s="23">
        <v>11</v>
      </c>
      <c r="E169" s="104"/>
      <c r="F169" s="105"/>
    </row>
    <row r="170" spans="2:6" ht="12.75">
      <c r="B170" s="21" t="s">
        <v>295</v>
      </c>
      <c r="C170" s="22">
        <v>18</v>
      </c>
      <c r="D170" s="23">
        <v>12</v>
      </c>
      <c r="E170" s="104"/>
      <c r="F170" s="105"/>
    </row>
    <row r="171" spans="2:6" ht="12.75">
      <c r="B171" s="21" t="s">
        <v>296</v>
      </c>
      <c r="C171" s="22">
        <v>19</v>
      </c>
      <c r="D171" s="23">
        <v>13</v>
      </c>
      <c r="E171" s="104"/>
      <c r="F171" s="105"/>
    </row>
    <row r="172" spans="2:6" ht="12.75">
      <c r="B172" s="21" t="s">
        <v>297</v>
      </c>
      <c r="C172" s="22">
        <v>20</v>
      </c>
      <c r="D172" s="23">
        <v>15</v>
      </c>
      <c r="E172" s="104"/>
      <c r="F172" s="105"/>
    </row>
    <row r="173" spans="2:6" ht="12.75">
      <c r="B173" s="21" t="s">
        <v>298</v>
      </c>
      <c r="C173" s="22">
        <v>21</v>
      </c>
      <c r="D173" s="23">
        <v>17</v>
      </c>
      <c r="E173" s="104"/>
      <c r="F173" s="105"/>
    </row>
    <row r="174" spans="2:6" ht="12.75">
      <c r="B174" s="21" t="s">
        <v>299</v>
      </c>
      <c r="C174" s="22">
        <v>22</v>
      </c>
      <c r="D174" s="23">
        <v>19</v>
      </c>
      <c r="E174" s="104"/>
      <c r="F174" s="105"/>
    </row>
    <row r="175" spans="2:6" ht="12.75">
      <c r="B175" s="21" t="s">
        <v>300</v>
      </c>
      <c r="C175" s="22">
        <v>23</v>
      </c>
      <c r="D175" s="23">
        <v>22</v>
      </c>
      <c r="E175" s="104"/>
      <c r="F175" s="105"/>
    </row>
    <row r="176" spans="2:6" ht="12.75">
      <c r="B176" s="21" t="s">
        <v>301</v>
      </c>
      <c r="C176" s="22">
        <v>24</v>
      </c>
      <c r="D176" s="23">
        <v>27</v>
      </c>
      <c r="E176" s="104"/>
      <c r="F176" s="105"/>
    </row>
    <row r="177" spans="2:4" ht="12.75">
      <c r="B177" s="21" t="s">
        <v>302</v>
      </c>
      <c r="C177" s="22">
        <v>25</v>
      </c>
      <c r="D177" s="23">
        <v>4</v>
      </c>
    </row>
    <row r="178" spans="2:4" ht="12.75">
      <c r="B178" s="21" t="s">
        <v>303</v>
      </c>
      <c r="C178" s="22">
        <v>26</v>
      </c>
      <c r="D178" s="23">
        <v>6</v>
      </c>
    </row>
    <row r="179" spans="2:4" ht="12.75">
      <c r="B179" s="21" t="s">
        <v>304</v>
      </c>
      <c r="C179" s="22">
        <v>27</v>
      </c>
      <c r="D179" s="23">
        <v>7</v>
      </c>
    </row>
    <row r="180" spans="2:4" ht="12.75">
      <c r="B180" s="21" t="s">
        <v>305</v>
      </c>
      <c r="C180" s="22">
        <v>28</v>
      </c>
      <c r="D180" s="23">
        <v>8</v>
      </c>
    </row>
    <row r="181" spans="2:4" ht="12.75">
      <c r="B181" s="21" t="s">
        <v>1323</v>
      </c>
      <c r="C181" s="22">
        <v>29</v>
      </c>
      <c r="D181" s="23">
        <v>10</v>
      </c>
    </row>
    <row r="182" spans="2:4" ht="12.75">
      <c r="B182" s="21" t="s">
        <v>277</v>
      </c>
      <c r="C182" s="22">
        <v>30</v>
      </c>
      <c r="D182" s="23">
        <v>4</v>
      </c>
    </row>
    <row r="183" spans="2:4" ht="12.75">
      <c r="B183" s="21" t="s">
        <v>278</v>
      </c>
      <c r="C183" s="22">
        <v>31</v>
      </c>
      <c r="D183" s="23">
        <v>6</v>
      </c>
    </row>
    <row r="184" spans="2:4" ht="12.75">
      <c r="B184" s="21" t="s">
        <v>276</v>
      </c>
      <c r="C184" s="22">
        <v>32</v>
      </c>
      <c r="D184" s="23">
        <v>7</v>
      </c>
    </row>
    <row r="185" spans="2:4" ht="12.75">
      <c r="B185" s="21" t="s">
        <v>275</v>
      </c>
      <c r="C185" s="22">
        <v>33</v>
      </c>
      <c r="D185" s="23">
        <v>10</v>
      </c>
    </row>
    <row r="186" spans="2:4" ht="12.75">
      <c r="B186" s="21" t="s">
        <v>274</v>
      </c>
      <c r="C186" s="22">
        <v>34</v>
      </c>
      <c r="D186" s="23">
        <v>12</v>
      </c>
    </row>
    <row r="187" spans="2:4" ht="12.75">
      <c r="B187" s="21" t="s">
        <v>273</v>
      </c>
      <c r="C187" s="22">
        <v>35</v>
      </c>
      <c r="D187" s="23">
        <v>18</v>
      </c>
    </row>
    <row r="188" spans="2:4" ht="12.75">
      <c r="B188" s="21" t="s">
        <v>272</v>
      </c>
      <c r="C188" s="22">
        <v>36</v>
      </c>
      <c r="D188" s="23">
        <v>21</v>
      </c>
    </row>
    <row r="189" spans="2:4" ht="12.75">
      <c r="B189" s="21" t="s">
        <v>1759</v>
      </c>
      <c r="C189" s="22">
        <v>37</v>
      </c>
      <c r="D189" s="23">
        <v>23</v>
      </c>
    </row>
    <row r="190" spans="2:4" ht="12.75">
      <c r="B190" s="21" t="s">
        <v>1760</v>
      </c>
      <c r="C190" s="22">
        <v>38</v>
      </c>
      <c r="D190" s="23">
        <v>26</v>
      </c>
    </row>
    <row r="191" spans="2:4" ht="12.75">
      <c r="B191" s="21" t="s">
        <v>1324</v>
      </c>
      <c r="C191" s="22">
        <v>39</v>
      </c>
      <c r="D191" s="23">
        <v>30</v>
      </c>
    </row>
    <row r="192" spans="2:4" ht="12.75">
      <c r="B192" s="21" t="s">
        <v>1331</v>
      </c>
      <c r="C192" s="22">
        <v>40</v>
      </c>
      <c r="D192" s="23">
        <v>11</v>
      </c>
    </row>
    <row r="193" spans="2:4" ht="12.75">
      <c r="B193" s="21" t="s">
        <v>1332</v>
      </c>
      <c r="C193" s="22">
        <v>41</v>
      </c>
      <c r="D193" s="23">
        <v>12</v>
      </c>
    </row>
    <row r="194" spans="2:4" ht="12.75">
      <c r="B194" s="21" t="s">
        <v>1333</v>
      </c>
      <c r="C194" s="22">
        <v>42</v>
      </c>
      <c r="D194" s="23">
        <v>18</v>
      </c>
    </row>
    <row r="195" spans="2:4" ht="12.75">
      <c r="B195" s="21" t="s">
        <v>1334</v>
      </c>
      <c r="C195" s="22">
        <v>43</v>
      </c>
      <c r="D195" s="23">
        <v>21</v>
      </c>
    </row>
    <row r="196" spans="2:4" ht="12.75">
      <c r="B196" s="21" t="s">
        <v>1335</v>
      </c>
      <c r="C196" s="22">
        <v>44</v>
      </c>
      <c r="D196" s="23">
        <v>23</v>
      </c>
    </row>
    <row r="197" spans="2:4" ht="12.75">
      <c r="B197" s="21" t="s">
        <v>1336</v>
      </c>
      <c r="C197" s="22">
        <v>45</v>
      </c>
      <c r="D197" s="23">
        <v>26</v>
      </c>
    </row>
    <row r="198" spans="2:4" ht="12.75">
      <c r="B198" s="21" t="s">
        <v>1325</v>
      </c>
      <c r="C198" s="22">
        <v>46</v>
      </c>
      <c r="D198" s="23">
        <v>27</v>
      </c>
    </row>
    <row r="199" spans="2:4" ht="12.75">
      <c r="B199" s="21" t="s">
        <v>1326</v>
      </c>
      <c r="C199" s="22">
        <v>47</v>
      </c>
      <c r="D199" s="23">
        <v>35</v>
      </c>
    </row>
    <row r="200" spans="2:4" ht="12.75">
      <c r="B200" s="21" t="s">
        <v>1327</v>
      </c>
      <c r="C200" s="22">
        <v>48</v>
      </c>
      <c r="D200" s="23">
        <v>40</v>
      </c>
    </row>
    <row r="201" spans="2:4" ht="12.75">
      <c r="B201" s="21" t="s">
        <v>1328</v>
      </c>
      <c r="C201" s="22">
        <v>49</v>
      </c>
      <c r="D201" s="23">
        <v>49</v>
      </c>
    </row>
    <row r="202" spans="2:4" ht="12.75">
      <c r="B202" s="21" t="s">
        <v>1329</v>
      </c>
      <c r="C202" s="22">
        <v>50</v>
      </c>
      <c r="D202" s="23">
        <v>56</v>
      </c>
    </row>
    <row r="203" spans="2:4" ht="12.75">
      <c r="B203" s="21" t="s">
        <v>1330</v>
      </c>
      <c r="C203" s="22">
        <v>51</v>
      </c>
      <c r="D203" s="23">
        <v>66</v>
      </c>
    </row>
    <row r="204" spans="2:4" ht="12.75">
      <c r="B204" s="21" t="s">
        <v>1337</v>
      </c>
      <c r="C204" s="22">
        <v>52</v>
      </c>
      <c r="D204" s="23">
        <v>76</v>
      </c>
    </row>
    <row r="205" spans="2:4" ht="12.75">
      <c r="B205" s="21" t="s">
        <v>1338</v>
      </c>
      <c r="C205" s="22">
        <v>53</v>
      </c>
      <c r="D205" s="23">
        <v>92</v>
      </c>
    </row>
    <row r="206" spans="2:4" ht="12.75">
      <c r="B206" s="21" t="s">
        <v>1339</v>
      </c>
      <c r="C206" s="22">
        <v>54</v>
      </c>
      <c r="D206" s="23">
        <v>102</v>
      </c>
    </row>
    <row r="207" spans="2:4" ht="12.75">
      <c r="B207" s="21" t="s">
        <v>1340</v>
      </c>
      <c r="C207" s="22">
        <v>55</v>
      </c>
      <c r="D207" s="23">
        <v>112</v>
      </c>
    </row>
    <row r="208" spans="2:4" ht="12.75">
      <c r="B208" s="21" t="s">
        <v>1341</v>
      </c>
      <c r="C208" s="22">
        <v>56</v>
      </c>
      <c r="D208" s="23">
        <v>132</v>
      </c>
    </row>
    <row r="209" spans="2:4" ht="12.75">
      <c r="B209" s="21" t="s">
        <v>1342</v>
      </c>
      <c r="C209" s="22">
        <v>57</v>
      </c>
      <c r="D209" s="23">
        <v>3</v>
      </c>
    </row>
    <row r="210" spans="2:4" ht="12.75">
      <c r="B210" s="21" t="s">
        <v>1343</v>
      </c>
      <c r="C210" s="22">
        <v>58</v>
      </c>
      <c r="D210" s="23">
        <v>5</v>
      </c>
    </row>
    <row r="211" spans="2:4" ht="12.75">
      <c r="B211" s="21" t="s">
        <v>1344</v>
      </c>
      <c r="C211" s="22">
        <v>59</v>
      </c>
      <c r="D211" s="23">
        <v>6</v>
      </c>
    </row>
    <row r="212" spans="2:4" ht="12.75">
      <c r="B212" s="21" t="s">
        <v>1345</v>
      </c>
      <c r="C212" s="22">
        <v>60</v>
      </c>
      <c r="D212" s="23">
        <v>7</v>
      </c>
    </row>
    <row r="213" spans="2:4" ht="12.75">
      <c r="B213" s="21" t="s">
        <v>1346</v>
      </c>
      <c r="C213" s="22">
        <v>61</v>
      </c>
      <c r="D213" s="23">
        <v>8</v>
      </c>
    </row>
    <row r="214" spans="2:4" ht="12.75">
      <c r="B214" s="21" t="s">
        <v>1347</v>
      </c>
      <c r="C214" s="22">
        <v>62</v>
      </c>
      <c r="D214" s="23">
        <v>12</v>
      </c>
    </row>
    <row r="215" spans="2:4" ht="12.75">
      <c r="B215" s="21" t="s">
        <v>1348</v>
      </c>
      <c r="C215" s="22">
        <v>63</v>
      </c>
      <c r="D215" s="23">
        <v>16</v>
      </c>
    </row>
    <row r="216" spans="2:4" ht="12.75">
      <c r="B216" s="21" t="s">
        <v>1349</v>
      </c>
      <c r="C216" s="22">
        <v>64</v>
      </c>
      <c r="D216" s="23">
        <v>21</v>
      </c>
    </row>
    <row r="217" spans="2:4" ht="12.75">
      <c r="B217" s="21" t="s">
        <v>1350</v>
      </c>
      <c r="C217" s="22">
        <v>65</v>
      </c>
      <c r="D217" s="23">
        <v>25</v>
      </c>
    </row>
    <row r="218" spans="2:4" ht="12.75">
      <c r="B218" s="21" t="s">
        <v>1351</v>
      </c>
      <c r="C218" s="22">
        <v>66</v>
      </c>
      <c r="D218" s="23">
        <v>30</v>
      </c>
    </row>
    <row r="219" spans="2:4" ht="12.75">
      <c r="B219" s="24"/>
      <c r="C219" s="25"/>
      <c r="D219" s="26"/>
    </row>
    <row r="220" spans="2:6" ht="12.75">
      <c r="B220" s="27" t="s">
        <v>1353</v>
      </c>
      <c r="C220" s="28">
        <v>1</v>
      </c>
      <c r="D220" s="35">
        <v>0</v>
      </c>
      <c r="E220" s="106">
        <v>1</v>
      </c>
      <c r="F220" s="106">
        <f>LOOKUP(E220,Tabel8)</f>
        <v>0</v>
      </c>
    </row>
    <row r="221" spans="2:6" ht="12.75">
      <c r="B221" s="27" t="s">
        <v>1354</v>
      </c>
      <c r="C221" s="28">
        <v>2</v>
      </c>
      <c r="D221" s="35">
        <v>45</v>
      </c>
      <c r="E221" s="205" t="s">
        <v>1087</v>
      </c>
      <c r="F221" s="205"/>
    </row>
    <row r="222" spans="2:4" ht="12.75">
      <c r="B222" s="27" t="s">
        <v>1355</v>
      </c>
      <c r="C222" s="28">
        <v>3</v>
      </c>
      <c r="D222" s="29">
        <v>60</v>
      </c>
    </row>
    <row r="223" spans="2:6" ht="12.75">
      <c r="B223" s="27" t="s">
        <v>1356</v>
      </c>
      <c r="C223" s="28">
        <v>4</v>
      </c>
      <c r="D223" s="29">
        <v>75</v>
      </c>
      <c r="E223" s="106">
        <v>1</v>
      </c>
      <c r="F223" s="106">
        <f>LOOKUP(E223,Tabel8)</f>
        <v>0</v>
      </c>
    </row>
    <row r="224" spans="2:6" ht="12.75">
      <c r="B224" s="27" t="s">
        <v>1357</v>
      </c>
      <c r="C224" s="28">
        <v>5</v>
      </c>
      <c r="D224" s="29">
        <v>90</v>
      </c>
      <c r="E224" s="205" t="s">
        <v>1087</v>
      </c>
      <c r="F224" s="205"/>
    </row>
    <row r="225" spans="2:4" ht="12.75">
      <c r="B225" s="27" t="s">
        <v>1358</v>
      </c>
      <c r="C225" s="28">
        <v>6</v>
      </c>
      <c r="D225" s="29">
        <v>120</v>
      </c>
    </row>
    <row r="226" spans="2:6" ht="12.75">
      <c r="B226" s="27" t="s">
        <v>1359</v>
      </c>
      <c r="C226" s="28">
        <v>7</v>
      </c>
      <c r="D226" s="29">
        <v>135</v>
      </c>
      <c r="E226" s="106">
        <v>1</v>
      </c>
      <c r="F226" s="106">
        <f>LOOKUP(E226,Tabel8)</f>
        <v>0</v>
      </c>
    </row>
    <row r="227" spans="2:6" ht="12.75">
      <c r="B227" s="27" t="s">
        <v>1360</v>
      </c>
      <c r="C227" s="28">
        <v>8</v>
      </c>
      <c r="D227" s="29">
        <v>150</v>
      </c>
      <c r="E227" s="205" t="s">
        <v>1087</v>
      </c>
      <c r="F227" s="205"/>
    </row>
    <row r="228" spans="2:4" ht="12.75">
      <c r="B228" s="27" t="s">
        <v>1361</v>
      </c>
      <c r="C228" s="28">
        <v>9</v>
      </c>
      <c r="D228" s="29">
        <v>165</v>
      </c>
    </row>
    <row r="229" spans="2:6" ht="12.75">
      <c r="B229" s="27" t="s">
        <v>1362</v>
      </c>
      <c r="C229" s="28">
        <v>10</v>
      </c>
      <c r="D229" s="29">
        <v>180</v>
      </c>
      <c r="E229" s="106">
        <v>1</v>
      </c>
      <c r="F229" s="106">
        <f>LOOKUP(E229,Tabel8)</f>
        <v>0</v>
      </c>
    </row>
    <row r="230" spans="2:6" ht="12.75">
      <c r="B230" s="27" t="s">
        <v>1363</v>
      </c>
      <c r="C230" s="28">
        <v>11</v>
      </c>
      <c r="D230" s="29">
        <v>190</v>
      </c>
      <c r="E230" s="205" t="s">
        <v>1087</v>
      </c>
      <c r="F230" s="205"/>
    </row>
    <row r="231" spans="2:4" ht="12.75">
      <c r="B231" s="27" t="s">
        <v>1364</v>
      </c>
      <c r="C231" s="28">
        <v>12</v>
      </c>
      <c r="D231" s="29">
        <v>210</v>
      </c>
    </row>
    <row r="232" spans="2:6" ht="12.75">
      <c r="B232" s="27" t="s">
        <v>1365</v>
      </c>
      <c r="C232" s="28">
        <v>13</v>
      </c>
      <c r="D232" s="35">
        <v>220</v>
      </c>
      <c r="E232" s="107"/>
      <c r="F232" s="107"/>
    </row>
    <row r="233" spans="2:6" ht="12.75">
      <c r="B233" s="27" t="s">
        <v>1366</v>
      </c>
      <c r="C233" s="28">
        <v>14</v>
      </c>
      <c r="D233" s="35">
        <v>240</v>
      </c>
      <c r="E233" s="107"/>
      <c r="F233" s="107"/>
    </row>
    <row r="234" spans="2:6" ht="12.75">
      <c r="B234" s="27" t="s">
        <v>1367</v>
      </c>
      <c r="C234" s="28">
        <v>15</v>
      </c>
      <c r="D234" s="35">
        <v>270</v>
      </c>
      <c r="E234" s="108"/>
      <c r="F234" s="108"/>
    </row>
    <row r="235" spans="2:6" ht="12.75">
      <c r="B235" s="27" t="s">
        <v>1368</v>
      </c>
      <c r="C235" s="28">
        <v>16</v>
      </c>
      <c r="D235" s="35">
        <v>290</v>
      </c>
      <c r="E235" s="107"/>
      <c r="F235" s="107"/>
    </row>
    <row r="236" spans="2:6" ht="12.75">
      <c r="B236" s="27" t="s">
        <v>1369</v>
      </c>
      <c r="C236" s="28">
        <v>17</v>
      </c>
      <c r="D236" s="35">
        <v>310</v>
      </c>
      <c r="E236" s="107"/>
      <c r="F236" s="107"/>
    </row>
    <row r="237" spans="2:6" ht="12.75">
      <c r="B237" s="27" t="s">
        <v>1662</v>
      </c>
      <c r="C237" s="28">
        <v>18</v>
      </c>
      <c r="D237" s="29">
        <v>335</v>
      </c>
      <c r="E237" s="109"/>
      <c r="F237" s="109"/>
    </row>
    <row r="238" spans="2:4" ht="12.75">
      <c r="B238" s="27" t="s">
        <v>1370</v>
      </c>
      <c r="C238" s="28">
        <v>19</v>
      </c>
      <c r="D238" s="29">
        <v>360</v>
      </c>
    </row>
    <row r="239" spans="2:4" ht="12.75">
      <c r="B239" s="27" t="s">
        <v>1371</v>
      </c>
      <c r="C239" s="28">
        <v>20</v>
      </c>
      <c r="D239" s="29">
        <v>400</v>
      </c>
    </row>
    <row r="240" spans="2:4" ht="12.75">
      <c r="B240" s="27" t="s">
        <v>1372</v>
      </c>
      <c r="C240" s="28">
        <v>21</v>
      </c>
      <c r="D240" s="29">
        <v>25</v>
      </c>
    </row>
    <row r="241" spans="2:4" ht="12.75">
      <c r="B241" s="27" t="s">
        <v>1373</v>
      </c>
      <c r="C241" s="28">
        <v>22</v>
      </c>
      <c r="D241" s="29">
        <v>25</v>
      </c>
    </row>
    <row r="242" spans="2:4" ht="12.75">
      <c r="B242" s="27" t="s">
        <v>1374</v>
      </c>
      <c r="C242" s="28">
        <v>23</v>
      </c>
      <c r="D242" s="29">
        <v>30</v>
      </c>
    </row>
    <row r="243" spans="2:4" ht="12.75">
      <c r="B243" s="27" t="s">
        <v>1375</v>
      </c>
      <c r="C243" s="28">
        <v>24</v>
      </c>
      <c r="D243" s="29">
        <v>12</v>
      </c>
    </row>
    <row r="244" spans="2:4" ht="12.75">
      <c r="B244" s="27" t="s">
        <v>1376</v>
      </c>
      <c r="C244" s="28">
        <v>25</v>
      </c>
      <c r="D244" s="29">
        <v>25</v>
      </c>
    </row>
    <row r="245" spans="2:4" ht="12.75">
      <c r="B245" s="27" t="s">
        <v>1378</v>
      </c>
      <c r="C245" s="28">
        <v>26</v>
      </c>
      <c r="D245" s="29">
        <v>25</v>
      </c>
    </row>
    <row r="246" spans="2:4" ht="12.75">
      <c r="B246" s="27" t="s">
        <v>1377</v>
      </c>
      <c r="C246" s="28">
        <v>27</v>
      </c>
      <c r="D246" s="29">
        <v>15</v>
      </c>
    </row>
    <row r="247" spans="2:4" ht="12.75">
      <c r="B247" s="27" t="s">
        <v>1379</v>
      </c>
      <c r="C247" s="28">
        <v>28</v>
      </c>
      <c r="D247" s="29">
        <v>15</v>
      </c>
    </row>
    <row r="248" spans="2:4" ht="12.75">
      <c r="B248" s="27" t="s">
        <v>1380</v>
      </c>
      <c r="C248" s="28">
        <v>29</v>
      </c>
      <c r="D248" s="29">
        <v>25</v>
      </c>
    </row>
    <row r="249" spans="2:4" ht="12.75">
      <c r="B249" s="27" t="s">
        <v>1381</v>
      </c>
      <c r="C249" s="28">
        <v>30</v>
      </c>
      <c r="D249" s="29">
        <v>80</v>
      </c>
    </row>
    <row r="250" spans="2:4" ht="12.75">
      <c r="B250" s="27" t="s">
        <v>1382</v>
      </c>
      <c r="C250" s="28">
        <v>31</v>
      </c>
      <c r="D250" s="29">
        <v>90</v>
      </c>
    </row>
    <row r="251" spans="2:4" ht="12.75">
      <c r="B251" s="27" t="s">
        <v>1383</v>
      </c>
      <c r="C251" s="28">
        <v>32</v>
      </c>
      <c r="D251" s="29">
        <v>100</v>
      </c>
    </row>
    <row r="252" spans="2:4" ht="12.75">
      <c r="B252" s="27" t="s">
        <v>1384</v>
      </c>
      <c r="C252" s="28">
        <v>33</v>
      </c>
      <c r="D252" s="29">
        <v>110</v>
      </c>
    </row>
    <row r="253" spans="2:4" ht="12.75">
      <c r="B253" s="27" t="s">
        <v>1385</v>
      </c>
      <c r="C253" s="28">
        <v>34</v>
      </c>
      <c r="D253" s="29">
        <v>120</v>
      </c>
    </row>
    <row r="254" spans="2:4" ht="12.75">
      <c r="B254" s="27" t="s">
        <v>1386</v>
      </c>
      <c r="C254" s="28">
        <v>35</v>
      </c>
      <c r="D254" s="29">
        <v>135</v>
      </c>
    </row>
    <row r="255" spans="2:4" ht="12.75">
      <c r="B255" s="27" t="s">
        <v>1387</v>
      </c>
      <c r="C255" s="28">
        <v>36</v>
      </c>
      <c r="D255" s="29">
        <v>155</v>
      </c>
    </row>
    <row r="256" spans="2:4" ht="12.75">
      <c r="B256" s="27" t="s">
        <v>1388</v>
      </c>
      <c r="C256" s="28">
        <v>37</v>
      </c>
      <c r="D256" s="29">
        <v>170</v>
      </c>
    </row>
    <row r="257" spans="2:4" ht="12.75">
      <c r="B257" s="27" t="s">
        <v>1389</v>
      </c>
      <c r="C257" s="28">
        <v>38</v>
      </c>
      <c r="D257" s="29">
        <v>190</v>
      </c>
    </row>
    <row r="258" spans="2:4" ht="12.75">
      <c r="B258" s="27" t="s">
        <v>1636</v>
      </c>
      <c r="C258" s="28">
        <v>39</v>
      </c>
      <c r="D258" s="29">
        <v>215</v>
      </c>
    </row>
    <row r="259" spans="2:4" ht="12.75">
      <c r="B259" s="27" t="s">
        <v>1637</v>
      </c>
      <c r="C259" s="28">
        <v>40</v>
      </c>
      <c r="D259" s="29">
        <v>275</v>
      </c>
    </row>
    <row r="260" spans="2:4" ht="12.75">
      <c r="B260" s="27" t="s">
        <v>1638</v>
      </c>
      <c r="C260" s="28">
        <v>41</v>
      </c>
      <c r="D260" s="29">
        <v>350</v>
      </c>
    </row>
    <row r="261" spans="2:4" ht="12.75">
      <c r="B261" s="27" t="s">
        <v>1639</v>
      </c>
      <c r="C261" s="28">
        <v>42</v>
      </c>
      <c r="D261" s="29">
        <v>450</v>
      </c>
    </row>
    <row r="262" spans="2:4" ht="12.75">
      <c r="B262" s="27" t="s">
        <v>1640</v>
      </c>
      <c r="C262" s="28">
        <v>43</v>
      </c>
      <c r="D262" s="29">
        <v>600</v>
      </c>
    </row>
    <row r="263" spans="2:4" ht="12.75">
      <c r="B263" s="27" t="s">
        <v>1641</v>
      </c>
      <c r="C263" s="28">
        <v>44</v>
      </c>
      <c r="D263" s="29">
        <v>800</v>
      </c>
    </row>
    <row r="264" spans="2:4" ht="12.75">
      <c r="B264" s="27" t="s">
        <v>1642</v>
      </c>
      <c r="C264" s="28">
        <v>45</v>
      </c>
      <c r="D264" s="29">
        <v>240</v>
      </c>
    </row>
    <row r="265" spans="2:4" ht="12.75">
      <c r="B265" s="27" t="s">
        <v>1643</v>
      </c>
      <c r="C265" s="28">
        <v>46</v>
      </c>
      <c r="D265" s="29">
        <v>280</v>
      </c>
    </row>
    <row r="266" spans="2:4" ht="12.75">
      <c r="B266" s="27" t="s">
        <v>1644</v>
      </c>
      <c r="C266" s="28">
        <v>47</v>
      </c>
      <c r="D266" s="29">
        <v>330</v>
      </c>
    </row>
    <row r="267" spans="2:4" ht="12.75">
      <c r="B267" s="27" t="s">
        <v>1645</v>
      </c>
      <c r="C267" s="28">
        <v>48</v>
      </c>
      <c r="D267" s="29">
        <v>390</v>
      </c>
    </row>
    <row r="268" spans="2:4" ht="12.75">
      <c r="B268" s="27" t="s">
        <v>1646</v>
      </c>
      <c r="C268" s="28">
        <v>49</v>
      </c>
      <c r="D268" s="29">
        <v>450</v>
      </c>
    </row>
    <row r="269" spans="2:4" ht="12.75">
      <c r="B269" s="27" t="s">
        <v>1647</v>
      </c>
      <c r="C269" s="28">
        <v>50</v>
      </c>
      <c r="D269" s="29">
        <v>510</v>
      </c>
    </row>
    <row r="270" spans="2:4" ht="12.75">
      <c r="B270" s="27" t="s">
        <v>1648</v>
      </c>
      <c r="C270" s="28">
        <v>51</v>
      </c>
      <c r="D270" s="29">
        <v>570</v>
      </c>
    </row>
    <row r="271" spans="2:4" ht="12.75">
      <c r="B271" s="27" t="s">
        <v>1649</v>
      </c>
      <c r="C271" s="28">
        <v>52</v>
      </c>
      <c r="D271" s="29">
        <v>630</v>
      </c>
    </row>
    <row r="272" spans="2:4" ht="12.75">
      <c r="B272" s="27" t="s">
        <v>1650</v>
      </c>
      <c r="C272" s="28">
        <v>53</v>
      </c>
      <c r="D272" s="29">
        <v>700</v>
      </c>
    </row>
    <row r="273" spans="2:4" ht="12.75">
      <c r="B273" s="27" t="s">
        <v>1651</v>
      </c>
      <c r="C273" s="28">
        <v>54</v>
      </c>
      <c r="D273" s="29">
        <v>800</v>
      </c>
    </row>
    <row r="274" spans="2:4" ht="12.75">
      <c r="B274" s="27" t="s">
        <v>1652</v>
      </c>
      <c r="C274" s="28">
        <v>55</v>
      </c>
      <c r="D274" s="29">
        <v>900</v>
      </c>
    </row>
    <row r="275" spans="2:4" ht="12.75">
      <c r="B275" s="27" t="s">
        <v>1653</v>
      </c>
      <c r="C275" s="28">
        <v>56</v>
      </c>
      <c r="D275" s="29">
        <v>1000</v>
      </c>
    </row>
    <row r="276" spans="2:4" ht="12.75">
      <c r="B276" s="27" t="s">
        <v>1654</v>
      </c>
      <c r="C276" s="28">
        <v>57</v>
      </c>
      <c r="D276" s="29">
        <v>1200</v>
      </c>
    </row>
    <row r="277" spans="2:4" ht="12.75">
      <c r="B277" s="27" t="s">
        <v>1655</v>
      </c>
      <c r="C277" s="28">
        <v>58</v>
      </c>
      <c r="D277" s="29">
        <v>15</v>
      </c>
    </row>
    <row r="278" spans="2:4" ht="12.75">
      <c r="B278" s="27" t="s">
        <v>1656</v>
      </c>
      <c r="C278" s="28">
        <v>59</v>
      </c>
      <c r="D278" s="29">
        <v>20</v>
      </c>
    </row>
    <row r="279" spans="2:4" ht="12.75">
      <c r="B279" s="27" t="s">
        <v>1657</v>
      </c>
      <c r="C279" s="28">
        <v>60</v>
      </c>
      <c r="D279" s="29">
        <v>25</v>
      </c>
    </row>
    <row r="280" spans="2:4" ht="12.75">
      <c r="B280" s="27" t="s">
        <v>1658</v>
      </c>
      <c r="C280" s="28">
        <v>61</v>
      </c>
      <c r="D280" s="29">
        <v>30</v>
      </c>
    </row>
    <row r="281" spans="2:4" ht="12.75">
      <c r="B281" s="27" t="s">
        <v>1659</v>
      </c>
      <c r="C281" s="28">
        <v>62</v>
      </c>
      <c r="D281" s="29">
        <v>40</v>
      </c>
    </row>
    <row r="282" spans="2:4" ht="12.75">
      <c r="B282" s="27" t="s">
        <v>1660</v>
      </c>
      <c r="C282" s="28">
        <v>63</v>
      </c>
      <c r="D282" s="29">
        <v>50</v>
      </c>
    </row>
    <row r="283" spans="2:4" ht="12.75">
      <c r="B283" s="27" t="s">
        <v>1661</v>
      </c>
      <c r="C283" s="28">
        <v>64</v>
      </c>
      <c r="D283" s="29">
        <v>60</v>
      </c>
    </row>
    <row r="284" spans="2:4" ht="12.75">
      <c r="B284" s="27" t="s">
        <v>1663</v>
      </c>
      <c r="C284" s="28">
        <v>65</v>
      </c>
      <c r="D284" s="29">
        <v>35</v>
      </c>
    </row>
    <row r="285" spans="2:4" ht="12.75">
      <c r="B285" s="27" t="s">
        <v>1664</v>
      </c>
      <c r="C285" s="28">
        <v>66</v>
      </c>
      <c r="D285" s="29">
        <v>36</v>
      </c>
    </row>
    <row r="286" spans="2:4" ht="12.75">
      <c r="B286" s="27" t="s">
        <v>1665</v>
      </c>
      <c r="C286" s="28">
        <v>67</v>
      </c>
      <c r="D286" s="29">
        <v>38</v>
      </c>
    </row>
    <row r="287" spans="2:4" ht="12.75">
      <c r="B287" s="27" t="s">
        <v>1666</v>
      </c>
      <c r="C287" s="28">
        <v>68</v>
      </c>
      <c r="D287" s="29">
        <v>40</v>
      </c>
    </row>
    <row r="288" spans="2:4" ht="12.75">
      <c r="B288" s="27" t="s">
        <v>1667</v>
      </c>
      <c r="C288" s="28">
        <v>69</v>
      </c>
      <c r="D288" s="29">
        <v>45</v>
      </c>
    </row>
    <row r="289" spans="2:4" ht="12.75">
      <c r="B289" s="27" t="s">
        <v>1668</v>
      </c>
      <c r="C289" s="28">
        <v>70</v>
      </c>
      <c r="D289" s="29">
        <v>50</v>
      </c>
    </row>
    <row r="290" spans="2:4" ht="12.75">
      <c r="B290" s="27" t="s">
        <v>1669</v>
      </c>
      <c r="C290" s="28">
        <v>71</v>
      </c>
      <c r="D290" s="29">
        <v>55</v>
      </c>
    </row>
    <row r="291" spans="2:4" ht="12.75">
      <c r="B291" s="27" t="s">
        <v>1670</v>
      </c>
      <c r="C291" s="28">
        <v>72</v>
      </c>
      <c r="D291" s="29">
        <v>60</v>
      </c>
    </row>
    <row r="292" spans="2:4" ht="12.75">
      <c r="B292" s="27" t="s">
        <v>1671</v>
      </c>
      <c r="C292" s="28">
        <v>73</v>
      </c>
      <c r="D292" s="29">
        <v>70</v>
      </c>
    </row>
    <row r="293" spans="2:4" ht="12.75">
      <c r="B293" s="27" t="s">
        <v>1672</v>
      </c>
      <c r="C293" s="28">
        <v>74</v>
      </c>
      <c r="D293" s="29">
        <v>80</v>
      </c>
    </row>
    <row r="294" spans="2:4" ht="12.75">
      <c r="B294" s="27" t="s">
        <v>1673</v>
      </c>
      <c r="C294" s="28">
        <v>75</v>
      </c>
      <c r="D294" s="29">
        <v>90</v>
      </c>
    </row>
    <row r="295" spans="2:4" ht="12.75">
      <c r="B295" s="27" t="s">
        <v>1674</v>
      </c>
      <c r="C295" s="28">
        <v>76</v>
      </c>
      <c r="D295" s="29">
        <v>110</v>
      </c>
    </row>
    <row r="296" spans="2:4" ht="12.75">
      <c r="B296" s="27" t="s">
        <v>1675</v>
      </c>
      <c r="C296" s="28">
        <v>77</v>
      </c>
      <c r="D296" s="29">
        <v>130</v>
      </c>
    </row>
    <row r="297" spans="2:4" ht="12.75">
      <c r="B297" s="27" t="s">
        <v>1676</v>
      </c>
      <c r="C297" s="28">
        <v>78</v>
      </c>
      <c r="D297" s="29">
        <v>160</v>
      </c>
    </row>
    <row r="298" spans="2:4" ht="12.75">
      <c r="B298" s="27" t="s">
        <v>1677</v>
      </c>
      <c r="C298" s="28">
        <v>79</v>
      </c>
      <c r="D298" s="29">
        <v>200</v>
      </c>
    </row>
    <row r="299" spans="2:5" ht="12.75">
      <c r="B299" s="27" t="s">
        <v>753</v>
      </c>
      <c r="C299" s="28">
        <v>80</v>
      </c>
      <c r="D299" s="29">
        <v>50</v>
      </c>
      <c r="E299" s="110"/>
    </row>
    <row r="300" spans="2:5" ht="12.75">
      <c r="B300" s="27" t="s">
        <v>754</v>
      </c>
      <c r="C300" s="28">
        <v>81</v>
      </c>
      <c r="D300" s="29">
        <v>60</v>
      </c>
      <c r="E300" s="110"/>
    </row>
    <row r="301" spans="2:5" ht="12.75">
      <c r="B301" s="27" t="s">
        <v>755</v>
      </c>
      <c r="C301" s="28">
        <v>82</v>
      </c>
      <c r="D301" s="29">
        <v>52</v>
      </c>
      <c r="E301" s="110"/>
    </row>
    <row r="302" spans="2:5" ht="12.75">
      <c r="B302" s="27" t="s">
        <v>756</v>
      </c>
      <c r="C302" s="28">
        <v>83</v>
      </c>
      <c r="D302" s="29">
        <v>54</v>
      </c>
      <c r="E302" s="110"/>
    </row>
    <row r="303" spans="2:5" ht="12.75">
      <c r="B303" s="27" t="s">
        <v>757</v>
      </c>
      <c r="C303" s="28">
        <v>84</v>
      </c>
      <c r="D303" s="29">
        <v>57</v>
      </c>
      <c r="E303" s="110"/>
    </row>
    <row r="304" spans="2:5" ht="12.75">
      <c r="B304" s="27" t="s">
        <v>758</v>
      </c>
      <c r="C304" s="28">
        <v>85</v>
      </c>
      <c r="D304" s="29">
        <v>60</v>
      </c>
      <c r="E304" s="110"/>
    </row>
    <row r="305" spans="2:5" ht="12.75">
      <c r="B305" s="27" t="s">
        <v>759</v>
      </c>
      <c r="C305" s="28">
        <v>86</v>
      </c>
      <c r="D305" s="29">
        <v>68</v>
      </c>
      <c r="E305" s="110"/>
    </row>
    <row r="306" spans="2:5" ht="12.75">
      <c r="B306" s="27" t="s">
        <v>760</v>
      </c>
      <c r="C306" s="28">
        <v>87</v>
      </c>
      <c r="D306" s="29">
        <v>75</v>
      </c>
      <c r="E306" s="110"/>
    </row>
    <row r="307" spans="2:5" ht="12.75">
      <c r="B307" s="27" t="s">
        <v>761</v>
      </c>
      <c r="C307" s="28">
        <v>88</v>
      </c>
      <c r="D307" s="29">
        <v>82</v>
      </c>
      <c r="E307" s="110"/>
    </row>
    <row r="308" spans="2:5" ht="12.75">
      <c r="B308" s="27" t="s">
        <v>762</v>
      </c>
      <c r="C308" s="28">
        <v>89</v>
      </c>
      <c r="D308" s="29">
        <v>90</v>
      </c>
      <c r="E308" s="110"/>
    </row>
    <row r="309" spans="2:5" ht="12.75">
      <c r="B309" s="27" t="s">
        <v>655</v>
      </c>
      <c r="C309" s="28">
        <v>90</v>
      </c>
      <c r="D309" s="29">
        <v>105</v>
      </c>
      <c r="E309" s="110"/>
    </row>
    <row r="310" spans="2:5" ht="12.75">
      <c r="B310" s="27" t="s">
        <v>1081</v>
      </c>
      <c r="C310" s="28">
        <v>91</v>
      </c>
      <c r="D310" s="29">
        <v>125</v>
      </c>
      <c r="E310" s="110"/>
    </row>
    <row r="311" spans="2:5" ht="12.75">
      <c r="B311" s="27" t="s">
        <v>1082</v>
      </c>
      <c r="C311" s="28">
        <v>92</v>
      </c>
      <c r="D311" s="29">
        <v>145</v>
      </c>
      <c r="E311" s="110"/>
    </row>
    <row r="312" spans="2:5" ht="12.75">
      <c r="B312" s="27" t="s">
        <v>1083</v>
      </c>
      <c r="C312" s="28">
        <v>93</v>
      </c>
      <c r="D312" s="29">
        <v>180</v>
      </c>
      <c r="E312" s="110"/>
    </row>
    <row r="313" spans="2:5" ht="12.75">
      <c r="B313" s="27" t="s">
        <v>1084</v>
      </c>
      <c r="C313" s="28">
        <v>94</v>
      </c>
      <c r="D313" s="29">
        <v>220</v>
      </c>
      <c r="E313" s="110"/>
    </row>
    <row r="314" spans="2:5" ht="12.75">
      <c r="B314" s="27" t="s">
        <v>1085</v>
      </c>
      <c r="C314" s="28">
        <v>95</v>
      </c>
      <c r="D314" s="29">
        <v>280</v>
      </c>
      <c r="E314" s="110"/>
    </row>
    <row r="315" spans="2:5" ht="12.75">
      <c r="B315" s="27" t="s">
        <v>1086</v>
      </c>
      <c r="C315" s="28">
        <v>96</v>
      </c>
      <c r="D315" s="29">
        <v>350</v>
      </c>
      <c r="E315" s="110"/>
    </row>
    <row r="316" spans="2:4" ht="12.75">
      <c r="B316" s="27" t="s">
        <v>1678</v>
      </c>
      <c r="C316" s="28">
        <v>97</v>
      </c>
      <c r="D316" s="29">
        <v>60</v>
      </c>
    </row>
    <row r="317" spans="2:4" ht="12.75">
      <c r="B317" s="27" t="s">
        <v>1679</v>
      </c>
      <c r="C317" s="28">
        <v>98</v>
      </c>
      <c r="D317" s="29">
        <v>70</v>
      </c>
    </row>
    <row r="318" spans="2:4" ht="12.75">
      <c r="B318" s="27" t="s">
        <v>1680</v>
      </c>
      <c r="C318" s="28">
        <v>99</v>
      </c>
      <c r="D318" s="29">
        <v>78</v>
      </c>
    </row>
    <row r="319" spans="2:4" ht="12.75">
      <c r="B319" s="27" t="s">
        <v>1681</v>
      </c>
      <c r="C319" s="28">
        <v>100</v>
      </c>
      <c r="D319" s="29">
        <v>80</v>
      </c>
    </row>
    <row r="320" spans="2:4" ht="12.75">
      <c r="B320" s="27" t="s">
        <v>1682</v>
      </c>
      <c r="C320" s="28">
        <v>101</v>
      </c>
      <c r="D320" s="29">
        <v>85</v>
      </c>
    </row>
    <row r="321" spans="2:4" ht="12.75">
      <c r="B321" s="27" t="s">
        <v>1683</v>
      </c>
      <c r="C321" s="28">
        <v>102</v>
      </c>
      <c r="D321" s="29">
        <v>90</v>
      </c>
    </row>
    <row r="322" spans="2:4" ht="12.75">
      <c r="B322" s="27" t="s">
        <v>1684</v>
      </c>
      <c r="C322" s="28">
        <v>103</v>
      </c>
      <c r="D322" s="29">
        <v>105</v>
      </c>
    </row>
    <row r="323" spans="2:4" ht="12.75">
      <c r="B323" s="27" t="s">
        <v>1685</v>
      </c>
      <c r="C323" s="28">
        <v>104</v>
      </c>
      <c r="D323" s="29">
        <v>115</v>
      </c>
    </row>
    <row r="324" spans="2:4" ht="12.75">
      <c r="B324" s="27" t="s">
        <v>1686</v>
      </c>
      <c r="C324" s="28">
        <v>105</v>
      </c>
      <c r="D324" s="29">
        <v>120</v>
      </c>
    </row>
    <row r="325" spans="2:4" ht="12.75">
      <c r="B325" s="27" t="s">
        <v>1687</v>
      </c>
      <c r="C325" s="28">
        <v>106</v>
      </c>
      <c r="D325" s="29">
        <v>135</v>
      </c>
    </row>
    <row r="326" spans="2:4" ht="12.75">
      <c r="B326" s="27" t="s">
        <v>1688</v>
      </c>
      <c r="C326" s="28">
        <v>107</v>
      </c>
      <c r="D326" s="29">
        <v>150</v>
      </c>
    </row>
    <row r="327" spans="2:4" ht="12.75">
      <c r="B327" s="27" t="s">
        <v>1689</v>
      </c>
      <c r="C327" s="28">
        <v>108</v>
      </c>
      <c r="D327" s="29">
        <v>190</v>
      </c>
    </row>
    <row r="328" spans="2:4" ht="12.75">
      <c r="B328" s="27" t="s">
        <v>1690</v>
      </c>
      <c r="C328" s="28">
        <v>109</v>
      </c>
      <c r="D328" s="29">
        <v>210</v>
      </c>
    </row>
    <row r="329" spans="2:4" ht="12.75">
      <c r="B329" s="27" t="s">
        <v>1691</v>
      </c>
      <c r="C329" s="28">
        <v>110</v>
      </c>
      <c r="D329" s="29">
        <v>270</v>
      </c>
    </row>
    <row r="330" spans="2:4" ht="12.75">
      <c r="B330" s="27" t="s">
        <v>1692</v>
      </c>
      <c r="C330" s="28">
        <v>111</v>
      </c>
      <c r="D330" s="29">
        <v>300</v>
      </c>
    </row>
    <row r="331" spans="2:4" ht="12.75">
      <c r="B331" s="27" t="s">
        <v>1693</v>
      </c>
      <c r="C331" s="28">
        <v>112</v>
      </c>
      <c r="D331" s="29">
        <v>390</v>
      </c>
    </row>
    <row r="332" spans="2:4" ht="12.75">
      <c r="B332" s="27" t="s">
        <v>1694</v>
      </c>
      <c r="C332" s="28">
        <v>113</v>
      </c>
      <c r="D332" s="29">
        <v>420</v>
      </c>
    </row>
    <row r="333" spans="2:4" ht="12.75">
      <c r="B333" s="27" t="s">
        <v>1695</v>
      </c>
      <c r="C333" s="28">
        <v>114</v>
      </c>
      <c r="D333" s="29">
        <v>25</v>
      </c>
    </row>
    <row r="334" spans="2:4" ht="12.75">
      <c r="B334" s="27" t="s">
        <v>1696</v>
      </c>
      <c r="C334" s="28">
        <v>115</v>
      </c>
      <c r="D334" s="29">
        <v>25</v>
      </c>
    </row>
    <row r="335" spans="2:4" ht="12.75">
      <c r="B335" s="27" t="s">
        <v>864</v>
      </c>
      <c r="C335" s="28">
        <v>116</v>
      </c>
      <c r="D335" s="29">
        <v>25</v>
      </c>
    </row>
    <row r="336" spans="2:4" ht="12.75">
      <c r="B336" s="27" t="s">
        <v>865</v>
      </c>
      <c r="C336" s="28">
        <v>117</v>
      </c>
      <c r="D336" s="29">
        <v>25</v>
      </c>
    </row>
    <row r="337" spans="2:4" ht="12.75">
      <c r="B337" s="27" t="s">
        <v>867</v>
      </c>
      <c r="C337" s="28">
        <v>118</v>
      </c>
      <c r="D337" s="29">
        <v>30</v>
      </c>
    </row>
    <row r="338" spans="2:4" ht="12.75">
      <c r="B338" s="27" t="s">
        <v>868</v>
      </c>
      <c r="C338" s="28">
        <v>119</v>
      </c>
      <c r="D338" s="29">
        <v>30</v>
      </c>
    </row>
    <row r="339" spans="2:4" ht="12.75">
      <c r="B339" s="27" t="s">
        <v>866</v>
      </c>
      <c r="C339" s="28">
        <v>120</v>
      </c>
      <c r="D339" s="29">
        <v>35</v>
      </c>
    </row>
    <row r="340" spans="2:4" ht="12.75">
      <c r="B340" s="27" t="s">
        <v>869</v>
      </c>
      <c r="C340" s="28">
        <v>121</v>
      </c>
      <c r="D340" s="29">
        <v>35</v>
      </c>
    </row>
    <row r="341" spans="2:4" ht="12.75">
      <c r="B341" s="27" t="s">
        <v>870</v>
      </c>
      <c r="C341" s="28">
        <v>122</v>
      </c>
      <c r="D341" s="29">
        <v>35</v>
      </c>
    </row>
    <row r="342" spans="2:4" ht="12.75">
      <c r="B342" s="27" t="s">
        <v>1757</v>
      </c>
      <c r="C342" s="28">
        <v>123</v>
      </c>
      <c r="D342" s="29">
        <v>45</v>
      </c>
    </row>
    <row r="343" spans="2:4" ht="12.75">
      <c r="B343" s="27" t="s">
        <v>1758</v>
      </c>
      <c r="C343" s="28">
        <v>124</v>
      </c>
      <c r="D343" s="29">
        <v>45</v>
      </c>
    </row>
    <row r="344" spans="2:4" ht="12.75">
      <c r="B344" s="27" t="s">
        <v>1761</v>
      </c>
      <c r="C344" s="28">
        <v>125</v>
      </c>
      <c r="D344" s="29">
        <v>35</v>
      </c>
    </row>
    <row r="345" spans="2:4" ht="12.75">
      <c r="B345" s="27" t="s">
        <v>1762</v>
      </c>
      <c r="C345" s="28">
        <v>126</v>
      </c>
      <c r="D345" s="29">
        <v>36</v>
      </c>
    </row>
    <row r="346" spans="2:4" ht="12.75">
      <c r="B346" s="27" t="s">
        <v>1763</v>
      </c>
      <c r="C346" s="28">
        <v>127</v>
      </c>
      <c r="D346" s="29">
        <v>38</v>
      </c>
    </row>
    <row r="347" spans="2:4" ht="12.75">
      <c r="B347" s="27" t="s">
        <v>1764</v>
      </c>
      <c r="C347" s="28">
        <v>128</v>
      </c>
      <c r="D347" s="29">
        <v>40</v>
      </c>
    </row>
    <row r="348" spans="2:4" ht="12.75">
      <c r="B348" s="27" t="s">
        <v>1765</v>
      </c>
      <c r="C348" s="28">
        <v>129</v>
      </c>
      <c r="D348" s="29">
        <v>45</v>
      </c>
    </row>
    <row r="349" spans="2:4" ht="12.75">
      <c r="B349" s="27" t="s">
        <v>1766</v>
      </c>
      <c r="C349" s="28">
        <v>130</v>
      </c>
      <c r="D349" s="29">
        <v>50</v>
      </c>
    </row>
    <row r="350" spans="2:4" ht="12.75">
      <c r="B350" s="27" t="s">
        <v>1767</v>
      </c>
      <c r="C350" s="28">
        <v>131</v>
      </c>
      <c r="D350" s="29">
        <v>55</v>
      </c>
    </row>
    <row r="351" spans="2:4" ht="12.75">
      <c r="B351" s="27" t="s">
        <v>1768</v>
      </c>
      <c r="C351" s="28">
        <v>132</v>
      </c>
      <c r="D351" s="29">
        <v>60</v>
      </c>
    </row>
    <row r="352" spans="2:4" ht="12.75">
      <c r="B352" s="27" t="s">
        <v>1769</v>
      </c>
      <c r="C352" s="28">
        <v>133</v>
      </c>
      <c r="D352" s="29">
        <v>80</v>
      </c>
    </row>
    <row r="353" spans="2:4" ht="12.75">
      <c r="B353" s="27" t="s">
        <v>1770</v>
      </c>
      <c r="C353" s="28">
        <v>134</v>
      </c>
      <c r="D353" s="29">
        <v>100</v>
      </c>
    </row>
    <row r="354" spans="2:4" ht="12.75">
      <c r="B354" s="27" t="s">
        <v>1771</v>
      </c>
      <c r="C354" s="28">
        <v>135</v>
      </c>
      <c r="D354" s="29">
        <v>120</v>
      </c>
    </row>
    <row r="355" spans="2:4" ht="12.75">
      <c r="B355" s="27" t="s">
        <v>1772</v>
      </c>
      <c r="C355" s="28">
        <v>136</v>
      </c>
      <c r="D355" s="29">
        <v>160</v>
      </c>
    </row>
    <row r="356" spans="2:4" ht="12.75">
      <c r="B356" s="27" t="s">
        <v>1773</v>
      </c>
      <c r="C356" s="28">
        <v>137</v>
      </c>
      <c r="D356" s="29">
        <v>200</v>
      </c>
    </row>
    <row r="357" spans="2:4" ht="12.75">
      <c r="B357" s="27" t="s">
        <v>1774</v>
      </c>
      <c r="C357" s="28">
        <v>138</v>
      </c>
      <c r="D357" s="31">
        <v>260</v>
      </c>
    </row>
    <row r="358" spans="2:4" ht="12.75">
      <c r="B358" s="32" t="s">
        <v>1775</v>
      </c>
      <c r="C358" s="28">
        <v>139</v>
      </c>
      <c r="D358" s="29">
        <v>320</v>
      </c>
    </row>
    <row r="359" spans="2:4" ht="12.75">
      <c r="B359" s="32" t="s">
        <v>1776</v>
      </c>
      <c r="C359" s="28">
        <v>140</v>
      </c>
      <c r="D359" s="29">
        <v>75</v>
      </c>
    </row>
    <row r="360" spans="2:4" ht="12.75">
      <c r="B360" s="32" t="s">
        <v>1777</v>
      </c>
      <c r="C360" s="28">
        <v>141</v>
      </c>
      <c r="D360" s="31">
        <v>75</v>
      </c>
    </row>
    <row r="361" spans="2:4" ht="12.75">
      <c r="B361" s="32" t="s">
        <v>1778</v>
      </c>
      <c r="C361" s="28">
        <v>142</v>
      </c>
      <c r="D361" s="29">
        <v>80</v>
      </c>
    </row>
    <row r="362" spans="2:4" ht="12.75">
      <c r="B362" s="32" t="s">
        <v>1779</v>
      </c>
      <c r="C362" s="28">
        <v>143</v>
      </c>
      <c r="D362" s="29">
        <v>82</v>
      </c>
    </row>
    <row r="363" spans="2:4" ht="12.75">
      <c r="B363" s="32" t="s">
        <v>1780</v>
      </c>
      <c r="C363" s="28">
        <v>144</v>
      </c>
      <c r="D363" s="29">
        <v>85</v>
      </c>
    </row>
    <row r="364" spans="2:4" ht="12.75">
      <c r="B364" s="32" t="s">
        <v>1781</v>
      </c>
      <c r="C364" s="28">
        <v>145</v>
      </c>
      <c r="D364" s="29">
        <v>90</v>
      </c>
    </row>
    <row r="365" spans="2:4" ht="12.75">
      <c r="B365" s="32" t="s">
        <v>1782</v>
      </c>
      <c r="C365" s="28">
        <v>146</v>
      </c>
      <c r="D365" s="29">
        <v>120</v>
      </c>
    </row>
    <row r="366" spans="2:4" ht="12.75">
      <c r="B366" s="32" t="s">
        <v>1783</v>
      </c>
      <c r="C366" s="28">
        <v>147</v>
      </c>
      <c r="D366" s="29">
        <v>120</v>
      </c>
    </row>
    <row r="367" spans="2:4" ht="12.75">
      <c r="B367" s="32" t="s">
        <v>1784</v>
      </c>
      <c r="C367" s="28">
        <v>148</v>
      </c>
      <c r="D367" s="29">
        <v>130</v>
      </c>
    </row>
    <row r="368" spans="2:4" ht="12.75">
      <c r="B368" s="32" t="s">
        <v>1785</v>
      </c>
      <c r="C368" s="28">
        <v>149</v>
      </c>
      <c r="D368" s="29">
        <v>134</v>
      </c>
    </row>
    <row r="369" spans="2:4" ht="12.75">
      <c r="B369" s="32" t="s">
        <v>1786</v>
      </c>
      <c r="C369" s="28">
        <v>150</v>
      </c>
      <c r="D369" s="29">
        <v>140</v>
      </c>
    </row>
    <row r="370" spans="2:4" ht="12.75">
      <c r="B370" s="32" t="s">
        <v>1787</v>
      </c>
      <c r="C370" s="28">
        <v>151</v>
      </c>
      <c r="D370" s="29">
        <v>146</v>
      </c>
    </row>
    <row r="371" spans="2:4" ht="12.75">
      <c r="B371" s="32" t="s">
        <v>1788</v>
      </c>
      <c r="C371" s="28">
        <v>152</v>
      </c>
      <c r="D371" s="29">
        <v>150</v>
      </c>
    </row>
    <row r="372" spans="2:4" ht="12.75">
      <c r="B372" s="32" t="s">
        <v>1789</v>
      </c>
      <c r="C372" s="28">
        <v>153</v>
      </c>
      <c r="D372" s="29">
        <v>150</v>
      </c>
    </row>
    <row r="373" spans="2:4" ht="12.75">
      <c r="B373" s="32" t="s">
        <v>1790</v>
      </c>
      <c r="C373" s="28">
        <v>154</v>
      </c>
      <c r="D373" s="29">
        <v>170</v>
      </c>
    </row>
    <row r="374" spans="2:4" ht="12.75">
      <c r="B374" s="32" t="s">
        <v>1791</v>
      </c>
      <c r="C374" s="28">
        <v>155</v>
      </c>
      <c r="D374" s="29">
        <v>170</v>
      </c>
    </row>
    <row r="375" spans="2:4" ht="12.75">
      <c r="B375" s="32" t="s">
        <v>1792</v>
      </c>
      <c r="C375" s="28">
        <v>156</v>
      </c>
      <c r="D375" s="29">
        <v>200</v>
      </c>
    </row>
    <row r="376" spans="2:4" ht="12.75">
      <c r="B376" s="32" t="s">
        <v>1793</v>
      </c>
      <c r="C376" s="28">
        <v>157</v>
      </c>
      <c r="D376" s="29">
        <v>200</v>
      </c>
    </row>
    <row r="377" spans="2:4" ht="12.75">
      <c r="B377" s="32" t="s">
        <v>1794</v>
      </c>
      <c r="C377" s="28">
        <v>158</v>
      </c>
      <c r="D377" s="29">
        <v>240</v>
      </c>
    </row>
    <row r="378" spans="2:4" ht="12.75">
      <c r="B378" s="32" t="s">
        <v>1795</v>
      </c>
      <c r="C378" s="28">
        <v>159</v>
      </c>
      <c r="D378" s="29">
        <v>240</v>
      </c>
    </row>
    <row r="379" spans="2:4" ht="12.75">
      <c r="B379" s="32" t="s">
        <v>1796</v>
      </c>
      <c r="C379" s="28">
        <v>160</v>
      </c>
      <c r="D379" s="29">
        <v>240</v>
      </c>
    </row>
    <row r="380" spans="2:4" ht="12.75">
      <c r="B380" s="32" t="s">
        <v>1797</v>
      </c>
      <c r="C380" s="28">
        <v>161</v>
      </c>
      <c r="D380" s="29">
        <v>240</v>
      </c>
    </row>
    <row r="381" spans="2:4" ht="12.75">
      <c r="B381" s="32" t="s">
        <v>1798</v>
      </c>
      <c r="C381" s="28">
        <v>162</v>
      </c>
      <c r="D381" s="29">
        <v>25</v>
      </c>
    </row>
    <row r="382" spans="2:4" ht="12.75">
      <c r="B382" s="32" t="s">
        <v>1799</v>
      </c>
      <c r="C382" s="28">
        <v>163</v>
      </c>
      <c r="D382" s="29">
        <v>25</v>
      </c>
    </row>
    <row r="383" spans="2:4" ht="12.75">
      <c r="B383" s="32" t="s">
        <v>1800</v>
      </c>
      <c r="C383" s="28">
        <v>164</v>
      </c>
      <c r="D383" s="29">
        <v>25</v>
      </c>
    </row>
    <row r="384" spans="2:4" ht="12.75">
      <c r="B384" s="32" t="s">
        <v>1801</v>
      </c>
      <c r="C384" s="28">
        <v>165</v>
      </c>
      <c r="D384" s="29">
        <v>25</v>
      </c>
    </row>
    <row r="385" spans="2:4" ht="12.75">
      <c r="B385" s="32" t="s">
        <v>1802</v>
      </c>
      <c r="C385" s="28">
        <v>166</v>
      </c>
      <c r="D385" s="29">
        <v>30</v>
      </c>
    </row>
    <row r="386" spans="2:4" ht="12.75">
      <c r="B386" s="32" t="s">
        <v>1803</v>
      </c>
      <c r="C386" s="28">
        <v>167</v>
      </c>
      <c r="D386" s="29">
        <v>30</v>
      </c>
    </row>
    <row r="387" spans="2:4" ht="12.75">
      <c r="B387" s="32" t="s">
        <v>1804</v>
      </c>
      <c r="C387" s="28">
        <v>168</v>
      </c>
      <c r="D387" s="29">
        <v>35</v>
      </c>
    </row>
    <row r="388" spans="2:4" ht="12.75">
      <c r="B388" s="32" t="s">
        <v>1805</v>
      </c>
      <c r="C388" s="28">
        <v>169</v>
      </c>
      <c r="D388" s="29">
        <v>30</v>
      </c>
    </row>
    <row r="389" spans="2:4" ht="12.75">
      <c r="B389" s="32" t="s">
        <v>1806</v>
      </c>
      <c r="C389" s="28">
        <v>170</v>
      </c>
      <c r="D389" s="29">
        <v>35</v>
      </c>
    </row>
    <row r="390" spans="2:4" ht="12.75">
      <c r="B390" s="32" t="s">
        <v>1807</v>
      </c>
      <c r="C390" s="28">
        <v>171</v>
      </c>
      <c r="D390" s="29">
        <v>40</v>
      </c>
    </row>
    <row r="391" spans="2:4" ht="12.75">
      <c r="B391" s="32" t="s">
        <v>1808</v>
      </c>
      <c r="C391" s="28">
        <v>172</v>
      </c>
      <c r="D391" s="29">
        <v>45</v>
      </c>
    </row>
    <row r="392" spans="2:4" ht="12.75">
      <c r="B392" s="32" t="s">
        <v>1809</v>
      </c>
      <c r="C392" s="28">
        <v>173</v>
      </c>
      <c r="D392" s="29">
        <v>50</v>
      </c>
    </row>
    <row r="393" spans="2:4" ht="12.75">
      <c r="B393" s="32" t="s">
        <v>1810</v>
      </c>
      <c r="C393" s="28">
        <v>174</v>
      </c>
      <c r="D393" s="29">
        <v>55</v>
      </c>
    </row>
    <row r="394" spans="2:4" ht="12.75">
      <c r="B394" s="32" t="s">
        <v>1811</v>
      </c>
      <c r="C394" s="28">
        <v>175</v>
      </c>
      <c r="D394" s="29">
        <v>60</v>
      </c>
    </row>
    <row r="395" spans="2:4" ht="12.75">
      <c r="B395" s="32" t="s">
        <v>1812</v>
      </c>
      <c r="C395" s="28">
        <v>176</v>
      </c>
      <c r="D395" s="29">
        <v>75</v>
      </c>
    </row>
    <row r="396" spans="2:4" ht="12.75">
      <c r="B396" s="32" t="s">
        <v>1813</v>
      </c>
      <c r="C396" s="28">
        <v>177</v>
      </c>
      <c r="D396" s="29">
        <v>90</v>
      </c>
    </row>
    <row r="397" spans="2:4" ht="12.75">
      <c r="B397" s="32" t="s">
        <v>1814</v>
      </c>
      <c r="C397" s="28">
        <v>178</v>
      </c>
      <c r="D397" s="29">
        <v>100</v>
      </c>
    </row>
    <row r="398" spans="2:4" ht="12.75">
      <c r="B398" s="32" t="s">
        <v>1815</v>
      </c>
      <c r="C398" s="28">
        <v>179</v>
      </c>
      <c r="D398" s="29">
        <v>120</v>
      </c>
    </row>
    <row r="399" spans="2:4" ht="12.75">
      <c r="B399" s="32" t="s">
        <v>1816</v>
      </c>
      <c r="C399" s="28">
        <v>180</v>
      </c>
      <c r="D399" s="29">
        <v>25</v>
      </c>
    </row>
    <row r="400" spans="2:4" ht="12.75">
      <c r="B400" s="32" t="s">
        <v>1817</v>
      </c>
      <c r="C400" s="28">
        <v>181</v>
      </c>
      <c r="D400" s="29">
        <v>25</v>
      </c>
    </row>
    <row r="401" spans="2:4" ht="12.75">
      <c r="B401" s="32" t="s">
        <v>1818</v>
      </c>
      <c r="C401" s="28">
        <v>182</v>
      </c>
      <c r="D401" s="29">
        <v>25</v>
      </c>
    </row>
    <row r="402" spans="2:4" ht="12.75">
      <c r="B402" s="32" t="s">
        <v>1819</v>
      </c>
      <c r="C402" s="28">
        <v>183</v>
      </c>
      <c r="D402" s="29">
        <v>25</v>
      </c>
    </row>
    <row r="403" spans="2:4" ht="12.75">
      <c r="B403" s="32" t="s">
        <v>1820</v>
      </c>
      <c r="C403" s="28">
        <v>184</v>
      </c>
      <c r="D403" s="29">
        <v>30</v>
      </c>
    </row>
    <row r="404" spans="2:4" ht="12.75">
      <c r="B404" s="32" t="s">
        <v>1821</v>
      </c>
      <c r="C404" s="28">
        <v>185</v>
      </c>
      <c r="D404" s="29">
        <v>30</v>
      </c>
    </row>
    <row r="405" spans="2:4" ht="12.75">
      <c r="B405" s="32" t="s">
        <v>1822</v>
      </c>
      <c r="C405" s="28">
        <v>186</v>
      </c>
      <c r="D405" s="29">
        <v>35</v>
      </c>
    </row>
    <row r="406" spans="2:4" ht="12.75">
      <c r="B406" s="32" t="s">
        <v>1823</v>
      </c>
      <c r="C406" s="28">
        <v>187</v>
      </c>
      <c r="D406" s="29">
        <v>35</v>
      </c>
    </row>
    <row r="407" spans="2:4" ht="12.75">
      <c r="B407" s="32" t="s">
        <v>1824</v>
      </c>
      <c r="C407" s="28">
        <v>188</v>
      </c>
      <c r="D407" s="29">
        <v>35</v>
      </c>
    </row>
    <row r="408" spans="2:4" ht="12.75">
      <c r="B408" s="32" t="s">
        <v>1825</v>
      </c>
      <c r="C408" s="28">
        <v>189</v>
      </c>
      <c r="D408" s="29">
        <v>45</v>
      </c>
    </row>
    <row r="409" spans="2:4" ht="12.75">
      <c r="B409" s="32" t="s">
        <v>1826</v>
      </c>
      <c r="C409" s="28">
        <v>190</v>
      </c>
      <c r="D409" s="29">
        <v>45</v>
      </c>
    </row>
    <row r="410" spans="2:4" ht="12.75">
      <c r="B410" s="32" t="s">
        <v>1827</v>
      </c>
      <c r="C410" s="28">
        <v>191</v>
      </c>
      <c r="D410" s="29">
        <v>35</v>
      </c>
    </row>
    <row r="411" spans="2:4" ht="12.75">
      <c r="B411" s="32" t="s">
        <v>1828</v>
      </c>
      <c r="C411" s="28">
        <v>192</v>
      </c>
      <c r="D411" s="29">
        <v>36</v>
      </c>
    </row>
    <row r="412" spans="2:4" ht="12.75">
      <c r="B412" s="32" t="s">
        <v>1046</v>
      </c>
      <c r="C412" s="28">
        <v>193</v>
      </c>
      <c r="D412" s="29">
        <v>38</v>
      </c>
    </row>
    <row r="413" spans="2:4" ht="12.75">
      <c r="B413" s="32" t="s">
        <v>1047</v>
      </c>
      <c r="C413" s="28">
        <v>194</v>
      </c>
      <c r="D413" s="29">
        <v>40</v>
      </c>
    </row>
    <row r="414" spans="2:4" ht="12.75">
      <c r="B414" s="32" t="s">
        <v>1048</v>
      </c>
      <c r="C414" s="28">
        <v>195</v>
      </c>
      <c r="D414" s="29">
        <v>45</v>
      </c>
    </row>
    <row r="415" spans="2:4" ht="12.75">
      <c r="B415" s="32" t="s">
        <v>1049</v>
      </c>
      <c r="C415" s="28">
        <v>196</v>
      </c>
      <c r="D415" s="29">
        <v>50</v>
      </c>
    </row>
    <row r="416" spans="2:4" ht="12.75">
      <c r="B416" s="32" t="s">
        <v>1050</v>
      </c>
      <c r="C416" s="28">
        <v>197</v>
      </c>
      <c r="D416" s="29">
        <v>55</v>
      </c>
    </row>
    <row r="417" spans="2:4" ht="12.75">
      <c r="B417" s="32" t="s">
        <v>1051</v>
      </c>
      <c r="C417" s="28">
        <v>198</v>
      </c>
      <c r="D417" s="29">
        <v>60</v>
      </c>
    </row>
    <row r="418" spans="2:4" ht="12.75">
      <c r="B418" s="32" t="s">
        <v>1052</v>
      </c>
      <c r="C418" s="28">
        <v>199</v>
      </c>
      <c r="D418" s="29">
        <v>80</v>
      </c>
    </row>
    <row r="419" spans="2:4" ht="12.75">
      <c r="B419" s="32" t="s">
        <v>695</v>
      </c>
      <c r="C419" s="28">
        <v>200</v>
      </c>
      <c r="D419" s="29">
        <v>100</v>
      </c>
    </row>
    <row r="420" spans="2:4" ht="12.75">
      <c r="B420" s="32" t="s">
        <v>696</v>
      </c>
      <c r="C420" s="28">
        <v>201</v>
      </c>
      <c r="D420" s="29">
        <v>120</v>
      </c>
    </row>
    <row r="421" spans="2:4" ht="12.75">
      <c r="B421" s="32" t="s">
        <v>697</v>
      </c>
      <c r="C421" s="28">
        <v>202</v>
      </c>
      <c r="D421" s="29">
        <v>160</v>
      </c>
    </row>
    <row r="422" spans="2:4" ht="12.75">
      <c r="B422" s="32" t="s">
        <v>698</v>
      </c>
      <c r="C422" s="28">
        <v>203</v>
      </c>
      <c r="D422" s="29">
        <v>200</v>
      </c>
    </row>
    <row r="423" spans="2:4" ht="12.75">
      <c r="B423" s="32" t="s">
        <v>699</v>
      </c>
      <c r="C423" s="28">
        <v>204</v>
      </c>
      <c r="D423" s="29">
        <v>260</v>
      </c>
    </row>
    <row r="424" spans="2:4" ht="12.75">
      <c r="B424" s="32" t="s">
        <v>700</v>
      </c>
      <c r="C424" s="28">
        <v>205</v>
      </c>
      <c r="D424" s="29">
        <v>320</v>
      </c>
    </row>
    <row r="425" spans="2:5" ht="12.75">
      <c r="B425" s="32" t="s">
        <v>701</v>
      </c>
      <c r="C425" s="28">
        <v>206</v>
      </c>
      <c r="D425" s="29">
        <v>25</v>
      </c>
      <c r="E425" s="110"/>
    </row>
    <row r="426" spans="2:4" ht="12.75">
      <c r="B426" s="32" t="s">
        <v>702</v>
      </c>
      <c r="C426" s="28">
        <v>207</v>
      </c>
      <c r="D426" s="29">
        <v>25</v>
      </c>
    </row>
    <row r="427" spans="2:4" ht="12.75">
      <c r="B427" s="32" t="s">
        <v>703</v>
      </c>
      <c r="C427" s="28">
        <v>208</v>
      </c>
      <c r="D427" s="29">
        <v>25</v>
      </c>
    </row>
    <row r="428" spans="2:4" ht="12.75">
      <c r="B428" s="32" t="s">
        <v>704</v>
      </c>
      <c r="C428" s="28">
        <v>209</v>
      </c>
      <c r="D428" s="29">
        <v>25</v>
      </c>
    </row>
    <row r="429" spans="2:4" ht="12.75">
      <c r="B429" s="32" t="s">
        <v>705</v>
      </c>
      <c r="C429" s="28">
        <v>210</v>
      </c>
      <c r="D429" s="29">
        <v>30</v>
      </c>
    </row>
    <row r="430" spans="2:4" ht="12.75">
      <c r="B430" s="32" t="s">
        <v>706</v>
      </c>
      <c r="C430" s="28">
        <v>211</v>
      </c>
      <c r="D430" s="29">
        <v>30</v>
      </c>
    </row>
    <row r="431" spans="2:4" ht="12.75">
      <c r="B431" s="32" t="s">
        <v>707</v>
      </c>
      <c r="C431" s="28">
        <v>212</v>
      </c>
      <c r="D431" s="29">
        <v>35</v>
      </c>
    </row>
    <row r="432" spans="2:4" ht="12.75">
      <c r="B432" s="32" t="s">
        <v>708</v>
      </c>
      <c r="C432" s="28">
        <v>213</v>
      </c>
      <c r="D432" s="29">
        <v>35</v>
      </c>
    </row>
    <row r="433" spans="2:4" ht="12.75">
      <c r="B433" s="32" t="s">
        <v>709</v>
      </c>
      <c r="C433" s="28">
        <v>214</v>
      </c>
      <c r="D433" s="29">
        <v>35</v>
      </c>
    </row>
    <row r="434" spans="2:4" ht="12.75">
      <c r="B434" s="32" t="s">
        <v>710</v>
      </c>
      <c r="C434" s="28">
        <v>215</v>
      </c>
      <c r="D434" s="29">
        <v>45</v>
      </c>
    </row>
    <row r="435" spans="2:4" ht="12.75">
      <c r="B435" s="32" t="s">
        <v>711</v>
      </c>
      <c r="C435" s="28">
        <v>216</v>
      </c>
      <c r="D435" s="29">
        <v>45</v>
      </c>
    </row>
    <row r="436" spans="2:4" ht="12.75">
      <c r="B436" s="32" t="s">
        <v>712</v>
      </c>
      <c r="C436" s="28">
        <v>217</v>
      </c>
      <c r="D436" s="29">
        <v>35</v>
      </c>
    </row>
    <row r="437" spans="2:4" ht="12.75">
      <c r="B437" s="32" t="s">
        <v>713</v>
      </c>
      <c r="C437" s="28">
        <v>218</v>
      </c>
      <c r="D437" s="29">
        <v>36</v>
      </c>
    </row>
    <row r="438" spans="2:4" ht="12.75">
      <c r="B438" s="32" t="s">
        <v>714</v>
      </c>
      <c r="C438" s="28">
        <v>219</v>
      </c>
      <c r="D438" s="29">
        <v>38</v>
      </c>
    </row>
    <row r="439" spans="2:4" ht="12.75">
      <c r="B439" s="32" t="s">
        <v>715</v>
      </c>
      <c r="C439" s="28">
        <v>220</v>
      </c>
      <c r="D439" s="29">
        <v>40</v>
      </c>
    </row>
    <row r="440" spans="2:4" ht="12.75">
      <c r="B440" s="32" t="s">
        <v>716</v>
      </c>
      <c r="C440" s="28">
        <v>221</v>
      </c>
      <c r="D440" s="29">
        <v>45</v>
      </c>
    </row>
    <row r="441" spans="2:4" ht="12.75">
      <c r="B441" s="32" t="s">
        <v>717</v>
      </c>
      <c r="C441" s="28">
        <v>222</v>
      </c>
      <c r="D441" s="29">
        <v>50</v>
      </c>
    </row>
    <row r="442" spans="2:4" ht="12.75">
      <c r="B442" s="32" t="s">
        <v>718</v>
      </c>
      <c r="C442" s="28">
        <v>223</v>
      </c>
      <c r="D442" s="29">
        <v>55</v>
      </c>
    </row>
    <row r="443" spans="2:4" ht="12.75">
      <c r="B443" s="32" t="s">
        <v>719</v>
      </c>
      <c r="C443" s="28">
        <v>224</v>
      </c>
      <c r="D443" s="29">
        <v>60</v>
      </c>
    </row>
    <row r="444" spans="2:4" ht="12.75">
      <c r="B444" s="32" t="s">
        <v>720</v>
      </c>
      <c r="C444" s="28">
        <v>225</v>
      </c>
      <c r="D444" s="29">
        <v>80</v>
      </c>
    </row>
    <row r="445" spans="2:4" ht="12.75">
      <c r="B445" s="32" t="s">
        <v>721</v>
      </c>
      <c r="C445" s="28">
        <v>226</v>
      </c>
      <c r="D445" s="29">
        <v>100</v>
      </c>
    </row>
    <row r="446" spans="2:4" ht="12.75">
      <c r="B446" s="32" t="s">
        <v>722</v>
      </c>
      <c r="C446" s="28">
        <v>227</v>
      </c>
      <c r="D446" s="29">
        <v>120</v>
      </c>
    </row>
    <row r="447" spans="2:4" ht="12.75">
      <c r="B447" s="32" t="s">
        <v>723</v>
      </c>
      <c r="C447" s="28">
        <v>228</v>
      </c>
      <c r="D447" s="29">
        <v>160</v>
      </c>
    </row>
    <row r="448" spans="2:4" ht="12.75">
      <c r="B448" s="32" t="s">
        <v>724</v>
      </c>
      <c r="C448" s="28">
        <v>229</v>
      </c>
      <c r="D448" s="29">
        <v>200</v>
      </c>
    </row>
    <row r="449" spans="2:4" ht="12.75">
      <c r="B449" s="32" t="s">
        <v>725</v>
      </c>
      <c r="C449" s="28">
        <v>230</v>
      </c>
      <c r="D449" s="29">
        <v>260</v>
      </c>
    </row>
    <row r="450" spans="2:4" ht="12.75">
      <c r="B450" s="32" t="s">
        <v>726</v>
      </c>
      <c r="C450" s="28">
        <v>231</v>
      </c>
      <c r="D450" s="29">
        <v>320</v>
      </c>
    </row>
    <row r="451" spans="2:4" ht="12.75">
      <c r="B451" s="32" t="s">
        <v>727</v>
      </c>
      <c r="C451" s="28">
        <v>232</v>
      </c>
      <c r="D451" s="29">
        <v>15</v>
      </c>
    </row>
    <row r="452" spans="2:4" ht="12.75">
      <c r="B452" s="32" t="s">
        <v>728</v>
      </c>
      <c r="C452" s="28">
        <v>233</v>
      </c>
      <c r="D452" s="29">
        <v>10</v>
      </c>
    </row>
    <row r="453" spans="2:4" ht="12.75">
      <c r="B453" s="32" t="s">
        <v>729</v>
      </c>
      <c r="C453" s="28">
        <v>234</v>
      </c>
      <c r="D453" s="29">
        <v>15</v>
      </c>
    </row>
    <row r="454" spans="2:4" ht="12.75">
      <c r="B454" s="32" t="s">
        <v>730</v>
      </c>
      <c r="C454" s="28">
        <v>235</v>
      </c>
      <c r="D454" s="29">
        <v>35</v>
      </c>
    </row>
    <row r="455" spans="2:4" ht="12.75">
      <c r="B455" s="32" t="s">
        <v>731</v>
      </c>
      <c r="C455" s="28">
        <v>236</v>
      </c>
      <c r="D455" s="29">
        <v>25</v>
      </c>
    </row>
    <row r="456" spans="2:4" ht="12.75">
      <c r="B456" s="32" t="s">
        <v>734</v>
      </c>
      <c r="C456" s="28">
        <v>237</v>
      </c>
      <c r="D456" s="29">
        <v>50</v>
      </c>
    </row>
    <row r="457" spans="2:4" ht="12.75">
      <c r="B457" s="32" t="s">
        <v>733</v>
      </c>
      <c r="C457" s="28">
        <v>238</v>
      </c>
      <c r="D457" s="29">
        <v>30</v>
      </c>
    </row>
    <row r="458" spans="2:4" ht="12.75">
      <c r="B458" s="32" t="s">
        <v>732</v>
      </c>
      <c r="C458" s="28">
        <v>239</v>
      </c>
      <c r="D458" s="29">
        <v>50</v>
      </c>
    </row>
    <row r="459" spans="2:4" ht="12.75">
      <c r="B459" s="32" t="s">
        <v>735</v>
      </c>
      <c r="C459" s="28">
        <v>240</v>
      </c>
      <c r="D459" s="29">
        <v>30</v>
      </c>
    </row>
    <row r="460" spans="2:4" ht="12.75">
      <c r="B460" s="32" t="s">
        <v>736</v>
      </c>
      <c r="C460" s="28">
        <v>241</v>
      </c>
      <c r="D460" s="29">
        <v>25</v>
      </c>
    </row>
    <row r="461" spans="2:4" ht="12.75">
      <c r="B461" s="32" t="s">
        <v>737</v>
      </c>
      <c r="C461" s="28">
        <v>242</v>
      </c>
      <c r="D461" s="29">
        <v>25</v>
      </c>
    </row>
    <row r="462" spans="2:4" ht="12.75">
      <c r="B462" s="33" t="s">
        <v>752</v>
      </c>
      <c r="C462" s="30">
        <v>243</v>
      </c>
      <c r="D462" s="31">
        <v>25</v>
      </c>
    </row>
    <row r="463" spans="2:4" ht="12.75">
      <c r="B463" s="17"/>
      <c r="C463" s="18"/>
      <c r="D463" s="34"/>
    </row>
    <row r="464" spans="2:6" ht="12.75">
      <c r="B464" s="36" t="s">
        <v>1088</v>
      </c>
      <c r="C464" s="37">
        <v>1</v>
      </c>
      <c r="D464" s="38">
        <v>0</v>
      </c>
      <c r="E464" s="111">
        <v>1</v>
      </c>
      <c r="F464" s="111">
        <f>LOOKUP(E464,Tabel9)</f>
        <v>0</v>
      </c>
    </row>
    <row r="465" spans="2:6" ht="12.75">
      <c r="B465" s="36" t="s">
        <v>1089</v>
      </c>
      <c r="C465" s="37">
        <v>2</v>
      </c>
      <c r="D465" s="38">
        <v>80</v>
      </c>
      <c r="E465" s="194" t="s">
        <v>321</v>
      </c>
      <c r="F465" s="195"/>
    </row>
    <row r="466" spans="2:4" ht="12.75">
      <c r="B466" s="36" t="s">
        <v>1090</v>
      </c>
      <c r="C466" s="37">
        <v>3</v>
      </c>
      <c r="D466" s="38">
        <v>90</v>
      </c>
    </row>
    <row r="467" spans="2:6" ht="12.75">
      <c r="B467" s="36" t="s">
        <v>1091</v>
      </c>
      <c r="C467" s="37">
        <v>4</v>
      </c>
      <c r="D467" s="38">
        <v>120</v>
      </c>
      <c r="E467" s="111">
        <v>1</v>
      </c>
      <c r="F467" s="111">
        <f>LOOKUP(E467,Tabel9)</f>
        <v>0</v>
      </c>
    </row>
    <row r="468" spans="2:6" ht="12.75">
      <c r="B468" s="36" t="s">
        <v>1092</v>
      </c>
      <c r="C468" s="37">
        <v>5</v>
      </c>
      <c r="D468" s="38">
        <v>125</v>
      </c>
      <c r="E468" s="194" t="s">
        <v>321</v>
      </c>
      <c r="F468" s="195"/>
    </row>
    <row r="469" spans="2:4" ht="12.75">
      <c r="B469" s="36" t="s">
        <v>1093</v>
      </c>
      <c r="C469" s="37">
        <v>6</v>
      </c>
      <c r="D469" s="38">
        <v>150</v>
      </c>
    </row>
    <row r="470" spans="2:6" ht="12.75">
      <c r="B470" s="36" t="s">
        <v>1094</v>
      </c>
      <c r="C470" s="37">
        <v>7</v>
      </c>
      <c r="D470" s="38">
        <v>170</v>
      </c>
      <c r="E470" s="111">
        <v>1</v>
      </c>
      <c r="F470" s="111">
        <f>LOOKUP(E470,Tabel9)</f>
        <v>0</v>
      </c>
    </row>
    <row r="471" spans="2:6" ht="12.75">
      <c r="B471" s="36" t="s">
        <v>1095</v>
      </c>
      <c r="C471" s="37">
        <v>8</v>
      </c>
      <c r="D471" s="38">
        <v>190</v>
      </c>
      <c r="E471" s="194" t="s">
        <v>321</v>
      </c>
      <c r="F471" s="195"/>
    </row>
    <row r="472" spans="2:6" ht="12.75">
      <c r="B472" s="36" t="s">
        <v>1096</v>
      </c>
      <c r="C472" s="37">
        <v>9</v>
      </c>
      <c r="D472" s="38">
        <v>200</v>
      </c>
      <c r="E472" s="112"/>
      <c r="F472" s="112"/>
    </row>
    <row r="473" spans="2:6" ht="12.75">
      <c r="B473" s="36" t="s">
        <v>1097</v>
      </c>
      <c r="C473" s="37">
        <v>10</v>
      </c>
      <c r="D473" s="38">
        <v>235</v>
      </c>
      <c r="E473" s="111">
        <v>1</v>
      </c>
      <c r="F473" s="111">
        <f>LOOKUP(E473,Tabel9)</f>
        <v>0</v>
      </c>
    </row>
    <row r="474" spans="2:6" ht="12.75">
      <c r="B474" s="36" t="s">
        <v>1099</v>
      </c>
      <c r="C474" s="37">
        <v>11</v>
      </c>
      <c r="D474" s="38">
        <v>270</v>
      </c>
      <c r="E474" s="194" t="s">
        <v>321</v>
      </c>
      <c r="F474" s="195"/>
    </row>
    <row r="475" spans="2:4" ht="12.75">
      <c r="B475" s="36" t="s">
        <v>1098</v>
      </c>
      <c r="C475" s="37">
        <v>12</v>
      </c>
      <c r="D475" s="38">
        <v>360</v>
      </c>
    </row>
    <row r="476" spans="2:4" ht="12.75">
      <c r="B476" s="36" t="s">
        <v>1100</v>
      </c>
      <c r="C476" s="37">
        <v>13</v>
      </c>
      <c r="D476" s="38">
        <v>500</v>
      </c>
    </row>
    <row r="477" spans="2:4" ht="12.75">
      <c r="B477" s="36" t="s">
        <v>1101</v>
      </c>
      <c r="C477" s="37">
        <v>14</v>
      </c>
      <c r="D477" s="38">
        <v>600</v>
      </c>
    </row>
    <row r="478" spans="2:4" ht="12.75">
      <c r="B478" s="36" t="s">
        <v>1102</v>
      </c>
      <c r="C478" s="37">
        <v>15</v>
      </c>
      <c r="D478" s="38">
        <v>750</v>
      </c>
    </row>
    <row r="479" spans="2:4" ht="12.75">
      <c r="B479" s="36" t="s">
        <v>1103</v>
      </c>
      <c r="C479" s="37">
        <v>16</v>
      </c>
      <c r="D479" s="38">
        <v>820</v>
      </c>
    </row>
    <row r="480" spans="2:4" ht="12.75">
      <c r="B480" s="36" t="s">
        <v>1104</v>
      </c>
      <c r="C480" s="37">
        <v>17</v>
      </c>
      <c r="D480" s="38">
        <v>950</v>
      </c>
    </row>
    <row r="481" spans="2:4" ht="12.75">
      <c r="B481" s="36" t="s">
        <v>1053</v>
      </c>
      <c r="C481" s="37">
        <v>18</v>
      </c>
      <c r="D481" s="38">
        <v>20</v>
      </c>
    </row>
    <row r="482" spans="2:4" ht="12.75">
      <c r="B482" s="36" t="s">
        <v>1054</v>
      </c>
      <c r="C482" s="37">
        <v>19</v>
      </c>
      <c r="D482" s="38">
        <v>20</v>
      </c>
    </row>
    <row r="483" spans="2:4" ht="12.75">
      <c r="B483" s="36" t="s">
        <v>1105</v>
      </c>
      <c r="C483" s="37">
        <v>20</v>
      </c>
      <c r="D483" s="38">
        <v>25</v>
      </c>
    </row>
    <row r="484" spans="2:4" ht="12.75">
      <c r="B484" s="36" t="s">
        <v>1106</v>
      </c>
      <c r="C484" s="37">
        <v>21</v>
      </c>
      <c r="D484" s="38">
        <v>25</v>
      </c>
    </row>
    <row r="485" spans="2:4" ht="12.75">
      <c r="B485" s="36" t="s">
        <v>1107</v>
      </c>
      <c r="C485" s="37">
        <v>22</v>
      </c>
      <c r="D485" s="38">
        <v>30</v>
      </c>
    </row>
    <row r="486" spans="2:4" ht="12.75">
      <c r="B486" s="36" t="s">
        <v>1108</v>
      </c>
      <c r="C486" s="37">
        <v>23</v>
      </c>
      <c r="D486" s="38">
        <v>30</v>
      </c>
    </row>
    <row r="487" spans="2:4" ht="12.75">
      <c r="B487" s="36" t="s">
        <v>1109</v>
      </c>
      <c r="C487" s="37">
        <v>24</v>
      </c>
      <c r="D487" s="38">
        <v>45</v>
      </c>
    </row>
    <row r="488" spans="2:4" ht="12.75">
      <c r="B488" s="36" t="s">
        <v>1110</v>
      </c>
      <c r="C488" s="37">
        <v>25</v>
      </c>
      <c r="D488" s="38">
        <v>60</v>
      </c>
    </row>
    <row r="489" spans="2:4" ht="12.75">
      <c r="B489" s="36" t="s">
        <v>1111</v>
      </c>
      <c r="C489" s="37">
        <v>26</v>
      </c>
      <c r="D489" s="38">
        <v>65</v>
      </c>
    </row>
    <row r="490" spans="2:4" ht="12.75">
      <c r="B490" s="36" t="s">
        <v>1112</v>
      </c>
      <c r="C490" s="37">
        <v>27</v>
      </c>
      <c r="D490" s="38">
        <v>75</v>
      </c>
    </row>
    <row r="491" spans="2:4" ht="12.75">
      <c r="B491" s="36" t="s">
        <v>1113</v>
      </c>
      <c r="C491" s="37">
        <v>28</v>
      </c>
      <c r="D491" s="38">
        <v>90</v>
      </c>
    </row>
    <row r="492" spans="2:4" ht="12.75">
      <c r="B492" s="36" t="s">
        <v>1114</v>
      </c>
      <c r="C492" s="37">
        <v>29</v>
      </c>
      <c r="D492" s="38">
        <v>130</v>
      </c>
    </row>
    <row r="493" spans="2:4" ht="12.75">
      <c r="B493" s="36" t="s">
        <v>1115</v>
      </c>
      <c r="C493" s="37">
        <v>30</v>
      </c>
      <c r="D493" s="38">
        <v>135</v>
      </c>
    </row>
    <row r="494" spans="2:4" ht="12.75">
      <c r="B494" s="36" t="s">
        <v>1116</v>
      </c>
      <c r="C494" s="37">
        <v>31</v>
      </c>
      <c r="D494" s="38">
        <v>150</v>
      </c>
    </row>
    <row r="495" spans="2:4" ht="12.75">
      <c r="B495" s="36" t="s">
        <v>1117</v>
      </c>
      <c r="C495" s="37">
        <v>32</v>
      </c>
      <c r="D495" s="38">
        <v>180</v>
      </c>
    </row>
    <row r="496" spans="2:4" ht="12.75">
      <c r="B496" s="36" t="s">
        <v>1118</v>
      </c>
      <c r="C496" s="37">
        <v>33</v>
      </c>
      <c r="D496" s="38">
        <v>200</v>
      </c>
    </row>
    <row r="497" spans="2:4" ht="12.75">
      <c r="B497" s="36" t="s">
        <v>1119</v>
      </c>
      <c r="C497" s="37">
        <v>34</v>
      </c>
      <c r="D497" s="38">
        <v>270</v>
      </c>
    </row>
    <row r="498" spans="2:4" ht="12.75">
      <c r="B498" s="36" t="s">
        <v>1120</v>
      </c>
      <c r="C498" s="37">
        <v>35</v>
      </c>
      <c r="D498" s="38">
        <v>330</v>
      </c>
    </row>
    <row r="499" spans="2:4" ht="12.75">
      <c r="B499" s="36" t="s">
        <v>1121</v>
      </c>
      <c r="C499" s="37">
        <v>36</v>
      </c>
      <c r="D499" s="38">
        <v>420</v>
      </c>
    </row>
    <row r="500" spans="2:4" ht="12.75">
      <c r="B500" s="36" t="s">
        <v>1122</v>
      </c>
      <c r="C500" s="37">
        <v>37</v>
      </c>
      <c r="D500" s="38">
        <v>460</v>
      </c>
    </row>
    <row r="501" spans="2:4" ht="12.75">
      <c r="B501" s="36" t="s">
        <v>1123</v>
      </c>
      <c r="C501" s="37">
        <v>38</v>
      </c>
      <c r="D501" s="38">
        <v>530</v>
      </c>
    </row>
    <row r="502" spans="2:4" ht="12.75">
      <c r="B502" s="36" t="s">
        <v>1055</v>
      </c>
      <c r="C502" s="37">
        <v>39</v>
      </c>
      <c r="D502" s="38">
        <v>30</v>
      </c>
    </row>
    <row r="503" spans="2:4" ht="12.75">
      <c r="B503" s="36" t="s">
        <v>1056</v>
      </c>
      <c r="C503" s="37">
        <v>40</v>
      </c>
      <c r="D503" s="38">
        <v>45</v>
      </c>
    </row>
    <row r="504" spans="2:4" ht="12.75">
      <c r="B504" s="36" t="s">
        <v>1057</v>
      </c>
      <c r="C504" s="37">
        <v>41</v>
      </c>
      <c r="D504" s="38">
        <v>45</v>
      </c>
    </row>
    <row r="505" spans="2:4" ht="12.75">
      <c r="B505" s="36" t="s">
        <v>1058</v>
      </c>
      <c r="C505" s="37">
        <v>42</v>
      </c>
      <c r="D505" s="38">
        <v>50</v>
      </c>
    </row>
    <row r="506" spans="2:4" ht="12.75">
      <c r="B506" s="36" t="s">
        <v>1059</v>
      </c>
      <c r="C506" s="37">
        <v>43</v>
      </c>
      <c r="D506" s="38">
        <v>60</v>
      </c>
    </row>
    <row r="507" spans="2:4" ht="12.75">
      <c r="B507" s="36" t="s">
        <v>1060</v>
      </c>
      <c r="C507" s="37">
        <v>44</v>
      </c>
      <c r="D507" s="38">
        <v>75</v>
      </c>
    </row>
    <row r="508" spans="2:4" ht="12.75">
      <c r="B508" s="36" t="s">
        <v>1061</v>
      </c>
      <c r="C508" s="37">
        <v>45</v>
      </c>
      <c r="D508" s="38">
        <v>90</v>
      </c>
    </row>
    <row r="509" spans="2:4" ht="12.75">
      <c r="B509" s="36" t="s">
        <v>1218</v>
      </c>
      <c r="C509" s="37">
        <v>46</v>
      </c>
      <c r="D509" s="38">
        <v>110</v>
      </c>
    </row>
    <row r="510" spans="2:4" ht="12.75">
      <c r="B510" s="36" t="s">
        <v>1219</v>
      </c>
      <c r="C510" s="37">
        <v>47</v>
      </c>
      <c r="D510" s="38">
        <v>125</v>
      </c>
    </row>
    <row r="511" spans="2:4" ht="12.75">
      <c r="B511" s="36" t="s">
        <v>1220</v>
      </c>
      <c r="C511" s="37">
        <v>48</v>
      </c>
      <c r="D511" s="38">
        <v>150</v>
      </c>
    </row>
    <row r="512" spans="2:4" ht="12.75">
      <c r="B512" s="36" t="s">
        <v>1221</v>
      </c>
      <c r="C512" s="37">
        <v>49</v>
      </c>
      <c r="D512" s="38">
        <v>150</v>
      </c>
    </row>
    <row r="513" spans="2:4" ht="12.75">
      <c r="B513" s="36" t="s">
        <v>1222</v>
      </c>
      <c r="C513" s="37">
        <v>50</v>
      </c>
      <c r="D513" s="38">
        <v>180</v>
      </c>
    </row>
    <row r="514" spans="2:4" ht="12.75">
      <c r="B514" s="36" t="s">
        <v>1223</v>
      </c>
      <c r="C514" s="37">
        <v>51</v>
      </c>
      <c r="D514" s="38">
        <v>200</v>
      </c>
    </row>
    <row r="515" spans="2:4" ht="12.75">
      <c r="B515" s="36" t="s">
        <v>1224</v>
      </c>
      <c r="C515" s="37">
        <v>52</v>
      </c>
      <c r="D515" s="38">
        <v>255</v>
      </c>
    </row>
    <row r="516" spans="2:4" ht="12.75">
      <c r="B516" s="36" t="s">
        <v>1225</v>
      </c>
      <c r="C516" s="37">
        <v>53</v>
      </c>
      <c r="D516" s="38">
        <v>280</v>
      </c>
    </row>
    <row r="517" spans="2:4" ht="12.75">
      <c r="B517" s="36" t="s">
        <v>1226</v>
      </c>
      <c r="C517" s="37">
        <v>54</v>
      </c>
      <c r="D517" s="38">
        <v>320</v>
      </c>
    </row>
    <row r="518" spans="2:4" ht="12.75">
      <c r="B518" s="36" t="s">
        <v>1227</v>
      </c>
      <c r="C518" s="37">
        <v>55</v>
      </c>
      <c r="D518" s="38">
        <v>20</v>
      </c>
    </row>
    <row r="519" spans="2:4" ht="12.75">
      <c r="B519" s="36" t="s">
        <v>1228</v>
      </c>
      <c r="C519" s="37">
        <v>56</v>
      </c>
      <c r="D519" s="38">
        <v>20</v>
      </c>
    </row>
    <row r="520" spans="2:4" ht="12.75">
      <c r="B520" s="36" t="s">
        <v>1229</v>
      </c>
      <c r="C520" s="37">
        <v>57</v>
      </c>
      <c r="D520" s="38">
        <v>25</v>
      </c>
    </row>
    <row r="521" spans="2:4" ht="12.75">
      <c r="B521" s="36" t="s">
        <v>1230</v>
      </c>
      <c r="C521" s="37">
        <v>58</v>
      </c>
      <c r="D521" s="38">
        <v>25</v>
      </c>
    </row>
    <row r="522" spans="2:4" ht="12.75">
      <c r="B522" s="36" t="s">
        <v>1231</v>
      </c>
      <c r="C522" s="37">
        <v>59</v>
      </c>
      <c r="D522" s="38">
        <v>30</v>
      </c>
    </row>
    <row r="523" spans="2:4" ht="12.75">
      <c r="B523" s="36" t="s">
        <v>1232</v>
      </c>
      <c r="C523" s="37">
        <v>60</v>
      </c>
      <c r="D523" s="38">
        <v>30</v>
      </c>
    </row>
    <row r="524" spans="2:4" ht="12.75">
      <c r="B524" s="36" t="s">
        <v>1233</v>
      </c>
      <c r="C524" s="37">
        <v>61</v>
      </c>
      <c r="D524" s="38">
        <v>45</v>
      </c>
    </row>
    <row r="525" spans="2:4" ht="12.75">
      <c r="B525" s="36" t="s">
        <v>1234</v>
      </c>
      <c r="C525" s="37">
        <v>62</v>
      </c>
      <c r="D525" s="38">
        <v>50</v>
      </c>
    </row>
    <row r="526" spans="2:4" ht="12.75">
      <c r="B526" s="36" t="s">
        <v>1235</v>
      </c>
      <c r="C526" s="37">
        <v>63</v>
      </c>
      <c r="D526" s="38">
        <v>60</v>
      </c>
    </row>
    <row r="527" spans="2:4" ht="12.75">
      <c r="B527" s="36" t="s">
        <v>1236</v>
      </c>
      <c r="C527" s="37">
        <v>64</v>
      </c>
      <c r="D527" s="38">
        <v>75</v>
      </c>
    </row>
    <row r="528" spans="2:4" ht="12.75">
      <c r="B528" s="36" t="s">
        <v>1237</v>
      </c>
      <c r="C528" s="37">
        <v>65</v>
      </c>
      <c r="D528" s="38">
        <v>90</v>
      </c>
    </row>
    <row r="529" spans="2:4" ht="12.75">
      <c r="B529" s="36" t="s">
        <v>1238</v>
      </c>
      <c r="C529" s="37">
        <v>66</v>
      </c>
      <c r="D529" s="38">
        <v>120</v>
      </c>
    </row>
    <row r="530" spans="2:4" ht="12.75">
      <c r="B530" s="36" t="s">
        <v>1239</v>
      </c>
      <c r="C530" s="37">
        <v>67</v>
      </c>
      <c r="D530" s="38">
        <v>145</v>
      </c>
    </row>
    <row r="531" spans="2:4" ht="12.75">
      <c r="B531" s="36" t="s">
        <v>827</v>
      </c>
      <c r="C531" s="37">
        <v>68</v>
      </c>
      <c r="D531" s="38">
        <v>180</v>
      </c>
    </row>
    <row r="532" spans="2:4" ht="12.75">
      <c r="B532" s="36" t="s">
        <v>828</v>
      </c>
      <c r="C532" s="37">
        <v>69</v>
      </c>
      <c r="D532" s="38">
        <v>200</v>
      </c>
    </row>
    <row r="533" spans="2:4" ht="12.75">
      <c r="B533" s="36" t="s">
        <v>829</v>
      </c>
      <c r="C533" s="37">
        <v>70</v>
      </c>
      <c r="D533" s="38">
        <v>210</v>
      </c>
    </row>
    <row r="534" spans="2:4" ht="12.75">
      <c r="B534" s="36" t="s">
        <v>830</v>
      </c>
      <c r="C534" s="37">
        <v>71</v>
      </c>
      <c r="D534" s="38">
        <v>280</v>
      </c>
    </row>
    <row r="535" spans="2:4" ht="12.75">
      <c r="B535" s="36" t="s">
        <v>831</v>
      </c>
      <c r="C535" s="37">
        <v>72</v>
      </c>
      <c r="D535" s="38">
        <v>330</v>
      </c>
    </row>
    <row r="536" spans="2:4" ht="12.75">
      <c r="B536" s="36" t="s">
        <v>832</v>
      </c>
      <c r="C536" s="37">
        <v>73</v>
      </c>
      <c r="D536" s="38">
        <v>430</v>
      </c>
    </row>
    <row r="537" spans="2:4" ht="12.75">
      <c r="B537" s="36" t="s">
        <v>833</v>
      </c>
      <c r="C537" s="37">
        <v>74</v>
      </c>
      <c r="D537" s="38">
        <v>500</v>
      </c>
    </row>
    <row r="538" spans="2:4" ht="12.75">
      <c r="B538" s="36" t="s">
        <v>834</v>
      </c>
      <c r="C538" s="37">
        <v>75</v>
      </c>
      <c r="D538" s="38">
        <v>660</v>
      </c>
    </row>
    <row r="539" spans="2:4" ht="12.75">
      <c r="B539" s="36" t="s">
        <v>835</v>
      </c>
      <c r="C539" s="37">
        <v>76</v>
      </c>
      <c r="D539" s="38">
        <v>20</v>
      </c>
    </row>
    <row r="540" spans="2:4" ht="12.75">
      <c r="B540" s="36" t="s">
        <v>836</v>
      </c>
      <c r="C540" s="37">
        <v>77</v>
      </c>
      <c r="D540" s="38">
        <v>20</v>
      </c>
    </row>
    <row r="541" spans="2:4" ht="12.75">
      <c r="B541" s="36" t="s">
        <v>837</v>
      </c>
      <c r="C541" s="37">
        <v>78</v>
      </c>
      <c r="D541" s="38">
        <v>25</v>
      </c>
    </row>
    <row r="542" spans="2:4" ht="12.75">
      <c r="B542" s="36" t="s">
        <v>838</v>
      </c>
      <c r="C542" s="37">
        <v>79</v>
      </c>
      <c r="D542" s="38">
        <v>25</v>
      </c>
    </row>
    <row r="543" spans="2:4" ht="12.75">
      <c r="B543" s="36" t="s">
        <v>839</v>
      </c>
      <c r="C543" s="37">
        <v>80</v>
      </c>
      <c r="D543" s="38">
        <v>30</v>
      </c>
    </row>
    <row r="544" spans="2:4" ht="12.75">
      <c r="B544" s="36" t="s">
        <v>840</v>
      </c>
      <c r="C544" s="37">
        <v>81</v>
      </c>
      <c r="D544" s="38">
        <v>30</v>
      </c>
    </row>
    <row r="545" spans="2:4" ht="12.75">
      <c r="B545" s="36" t="s">
        <v>841</v>
      </c>
      <c r="C545" s="37">
        <v>82</v>
      </c>
      <c r="D545" s="38">
        <v>30</v>
      </c>
    </row>
    <row r="546" spans="2:4" ht="12.75">
      <c r="B546" s="36" t="s">
        <v>842</v>
      </c>
      <c r="C546" s="37">
        <v>83</v>
      </c>
      <c r="D546" s="38">
        <v>30</v>
      </c>
    </row>
    <row r="547" spans="2:4" ht="12.75">
      <c r="B547" s="36" t="s">
        <v>843</v>
      </c>
      <c r="C547" s="37">
        <v>84</v>
      </c>
      <c r="D547" s="38">
        <v>33</v>
      </c>
    </row>
    <row r="548" spans="2:4" ht="12.75">
      <c r="B548" s="36" t="s">
        <v>844</v>
      </c>
      <c r="C548" s="37">
        <v>85</v>
      </c>
      <c r="D548" s="38">
        <v>38</v>
      </c>
    </row>
    <row r="549" spans="2:4" ht="12.75">
      <c r="B549" s="36" t="s">
        <v>845</v>
      </c>
      <c r="C549" s="37">
        <v>86</v>
      </c>
      <c r="D549" s="38">
        <v>45</v>
      </c>
    </row>
    <row r="550" spans="2:4" ht="12.75">
      <c r="B550" s="36" t="s">
        <v>846</v>
      </c>
      <c r="C550" s="37">
        <v>87</v>
      </c>
      <c r="D550" s="38">
        <v>60</v>
      </c>
    </row>
    <row r="551" spans="2:4" ht="12.75">
      <c r="B551" s="36" t="s">
        <v>847</v>
      </c>
      <c r="C551" s="37">
        <v>88</v>
      </c>
      <c r="D551" s="38">
        <v>75</v>
      </c>
    </row>
    <row r="552" spans="2:4" ht="12.75">
      <c r="B552" s="36" t="s">
        <v>848</v>
      </c>
      <c r="C552" s="37">
        <v>89</v>
      </c>
      <c r="D552" s="38">
        <v>90</v>
      </c>
    </row>
    <row r="553" spans="2:4" ht="12.75">
      <c r="B553" s="36" t="s">
        <v>1614</v>
      </c>
      <c r="C553" s="37">
        <v>90</v>
      </c>
      <c r="D553" s="38">
        <v>100</v>
      </c>
    </row>
    <row r="554" spans="2:4" ht="12.75">
      <c r="B554" s="36" t="s">
        <v>1615</v>
      </c>
      <c r="C554" s="37">
        <v>91</v>
      </c>
      <c r="D554" s="38">
        <v>105</v>
      </c>
    </row>
    <row r="555" spans="2:4" ht="12.75">
      <c r="B555" s="36" t="s">
        <v>1616</v>
      </c>
      <c r="C555" s="37">
        <v>92</v>
      </c>
      <c r="D555" s="38">
        <v>140</v>
      </c>
    </row>
    <row r="556" spans="2:4" ht="12.75">
      <c r="B556" s="36" t="s">
        <v>1617</v>
      </c>
      <c r="C556" s="37">
        <v>93</v>
      </c>
      <c r="D556" s="38">
        <v>165</v>
      </c>
    </row>
    <row r="557" spans="2:4" ht="12.75">
      <c r="B557" s="36" t="s">
        <v>1618</v>
      </c>
      <c r="C557" s="37">
        <v>94</v>
      </c>
      <c r="D557" s="38">
        <v>215</v>
      </c>
    </row>
    <row r="558" spans="2:4" ht="12.75">
      <c r="B558" s="36" t="s">
        <v>1619</v>
      </c>
      <c r="C558" s="37">
        <v>95</v>
      </c>
      <c r="D558" s="38">
        <v>250</v>
      </c>
    </row>
    <row r="559" spans="2:4" ht="12.75">
      <c r="B559" s="36" t="s">
        <v>1620</v>
      </c>
      <c r="C559" s="37">
        <v>96</v>
      </c>
      <c r="D559" s="38">
        <v>285</v>
      </c>
    </row>
    <row r="560" spans="2:4" ht="12.75">
      <c r="B560" s="36" t="s">
        <v>1621</v>
      </c>
      <c r="C560" s="37">
        <v>97</v>
      </c>
      <c r="D560" s="38">
        <v>350</v>
      </c>
    </row>
    <row r="561" spans="2:4" ht="12.75">
      <c r="B561" s="36" t="s">
        <v>1622</v>
      </c>
      <c r="C561" s="37">
        <v>98</v>
      </c>
      <c r="D561" s="38">
        <v>400</v>
      </c>
    </row>
    <row r="562" spans="2:4" ht="12.75">
      <c r="B562" s="36" t="s">
        <v>1624</v>
      </c>
      <c r="C562" s="37">
        <v>99</v>
      </c>
      <c r="D562" s="38">
        <v>500</v>
      </c>
    </row>
    <row r="563" spans="2:4" ht="12.75">
      <c r="B563" s="36" t="s">
        <v>1623</v>
      </c>
      <c r="C563" s="37">
        <v>100</v>
      </c>
      <c r="D563" s="38">
        <v>700</v>
      </c>
    </row>
    <row r="564" spans="2:4" ht="12.75">
      <c r="B564" s="36" t="s">
        <v>1625</v>
      </c>
      <c r="C564" s="37">
        <v>101</v>
      </c>
      <c r="D564" s="38">
        <v>900</v>
      </c>
    </row>
    <row r="565" spans="2:4" ht="12.75">
      <c r="B565" s="36" t="s">
        <v>1626</v>
      </c>
      <c r="C565" s="37">
        <v>102</v>
      </c>
      <c r="D565" s="38">
        <v>1200</v>
      </c>
    </row>
    <row r="566" spans="2:4" ht="12.75">
      <c r="B566" s="36" t="s">
        <v>1627</v>
      </c>
      <c r="C566" s="37">
        <v>103</v>
      </c>
      <c r="D566" s="38">
        <v>1600</v>
      </c>
    </row>
    <row r="567" spans="2:4" ht="12.75">
      <c r="B567" s="36" t="s">
        <v>1628</v>
      </c>
      <c r="C567" s="37">
        <v>104</v>
      </c>
      <c r="D567" s="38">
        <v>2200</v>
      </c>
    </row>
    <row r="568" spans="2:4" ht="12.75">
      <c r="B568" s="36" t="s">
        <v>1629</v>
      </c>
      <c r="C568" s="37">
        <v>105</v>
      </c>
      <c r="D568" s="38">
        <v>2800</v>
      </c>
    </row>
    <row r="569" spans="2:4" ht="12.75">
      <c r="B569" s="36" t="s">
        <v>1630</v>
      </c>
      <c r="C569" s="37">
        <v>106</v>
      </c>
      <c r="D569" s="38">
        <v>3400</v>
      </c>
    </row>
    <row r="570" spans="2:4" ht="12.75">
      <c r="B570" s="36" t="s">
        <v>1631</v>
      </c>
      <c r="C570" s="37">
        <v>107</v>
      </c>
      <c r="D570" s="38">
        <v>4200</v>
      </c>
    </row>
    <row r="571" spans="2:4" ht="12.75">
      <c r="B571" s="36" t="s">
        <v>1632</v>
      </c>
      <c r="C571" s="37">
        <v>108</v>
      </c>
      <c r="D571" s="38">
        <v>25</v>
      </c>
    </row>
    <row r="572" spans="2:4" ht="12.75">
      <c r="B572" s="36" t="s">
        <v>1633</v>
      </c>
      <c r="C572" s="37">
        <v>109</v>
      </c>
      <c r="D572" s="38">
        <v>30</v>
      </c>
    </row>
    <row r="573" spans="2:4" ht="12.75">
      <c r="B573" s="36" t="s">
        <v>1634</v>
      </c>
      <c r="C573" s="37">
        <v>110</v>
      </c>
      <c r="D573" s="38">
        <v>170</v>
      </c>
    </row>
    <row r="574" spans="2:4" ht="12.75">
      <c r="B574" s="36" t="s">
        <v>1635</v>
      </c>
      <c r="C574" s="37">
        <v>111</v>
      </c>
      <c r="D574" s="38">
        <v>60</v>
      </c>
    </row>
    <row r="575" spans="2:4" ht="12.75">
      <c r="B575" s="36" t="s">
        <v>37</v>
      </c>
      <c r="C575" s="37">
        <v>112</v>
      </c>
      <c r="D575" s="38">
        <v>18</v>
      </c>
    </row>
    <row r="576" spans="2:4" ht="12.75">
      <c r="B576" s="36" t="s">
        <v>38</v>
      </c>
      <c r="C576" s="37">
        <v>113</v>
      </c>
      <c r="D576" s="38">
        <v>21</v>
      </c>
    </row>
    <row r="577" spans="2:4" ht="12.75">
      <c r="B577" s="36" t="s">
        <v>40</v>
      </c>
      <c r="C577" s="37">
        <v>114</v>
      </c>
      <c r="D577" s="38">
        <v>25</v>
      </c>
    </row>
    <row r="578" spans="2:4" ht="12.75">
      <c r="B578" s="36" t="s">
        <v>39</v>
      </c>
      <c r="C578" s="37">
        <v>115</v>
      </c>
      <c r="D578" s="38">
        <v>220</v>
      </c>
    </row>
    <row r="579" spans="2:4" ht="12.75">
      <c r="B579" s="36" t="s">
        <v>41</v>
      </c>
      <c r="C579" s="37">
        <v>116</v>
      </c>
      <c r="D579" s="38">
        <v>260</v>
      </c>
    </row>
    <row r="580" spans="2:4" ht="12.75">
      <c r="B580" s="36" t="s">
        <v>42</v>
      </c>
      <c r="C580" s="37">
        <v>117</v>
      </c>
      <c r="D580" s="38">
        <v>300</v>
      </c>
    </row>
    <row r="581" spans="2:4" ht="12.75">
      <c r="B581" s="36" t="s">
        <v>43</v>
      </c>
      <c r="C581" s="37">
        <v>118</v>
      </c>
      <c r="D581" s="38">
        <v>340</v>
      </c>
    </row>
    <row r="582" spans="2:4" ht="12.75">
      <c r="B582" s="36" t="s">
        <v>44</v>
      </c>
      <c r="C582" s="37">
        <v>119</v>
      </c>
      <c r="D582" s="38">
        <v>380</v>
      </c>
    </row>
    <row r="583" spans="2:4" ht="12.75">
      <c r="B583" s="36" t="s">
        <v>45</v>
      </c>
      <c r="C583" s="37">
        <v>120</v>
      </c>
      <c r="D583" s="38">
        <v>420</v>
      </c>
    </row>
    <row r="584" spans="2:4" ht="12.75">
      <c r="B584" s="36" t="s">
        <v>46</v>
      </c>
      <c r="C584" s="37">
        <v>121</v>
      </c>
      <c r="D584" s="38">
        <v>450</v>
      </c>
    </row>
    <row r="585" spans="2:4" ht="12.75">
      <c r="B585" s="36" t="s">
        <v>47</v>
      </c>
      <c r="C585" s="37">
        <v>122</v>
      </c>
      <c r="D585" s="38">
        <v>510</v>
      </c>
    </row>
    <row r="586" spans="2:4" ht="12.75">
      <c r="B586" s="36" t="s">
        <v>354</v>
      </c>
      <c r="C586" s="37">
        <v>123</v>
      </c>
      <c r="D586" s="38">
        <v>600</v>
      </c>
    </row>
    <row r="587" spans="2:4" ht="12.75">
      <c r="B587" s="36" t="s">
        <v>355</v>
      </c>
      <c r="C587" s="37">
        <v>124</v>
      </c>
      <c r="D587" s="38">
        <v>330</v>
      </c>
    </row>
    <row r="588" spans="2:4" ht="12.75">
      <c r="B588" s="36" t="s">
        <v>356</v>
      </c>
      <c r="C588" s="37">
        <v>125</v>
      </c>
      <c r="D588" s="38">
        <v>345</v>
      </c>
    </row>
    <row r="589" spans="2:4" ht="12.75">
      <c r="B589" s="36" t="s">
        <v>357</v>
      </c>
      <c r="C589" s="37">
        <v>126</v>
      </c>
      <c r="D589" s="38">
        <v>380</v>
      </c>
    </row>
    <row r="590" spans="2:4" ht="12.75">
      <c r="B590" s="36" t="s">
        <v>358</v>
      </c>
      <c r="C590" s="37">
        <v>127</v>
      </c>
      <c r="D590" s="38">
        <v>450</v>
      </c>
    </row>
    <row r="591" spans="2:4" ht="12.75">
      <c r="B591" s="36" t="s">
        <v>359</v>
      </c>
      <c r="C591" s="37">
        <v>128</v>
      </c>
      <c r="D591" s="38">
        <v>600</v>
      </c>
    </row>
    <row r="592" spans="2:4" ht="12.75">
      <c r="B592" s="36" t="s">
        <v>360</v>
      </c>
      <c r="C592" s="37">
        <v>129</v>
      </c>
      <c r="D592" s="38">
        <v>650</v>
      </c>
    </row>
    <row r="593" spans="2:4" ht="12.75">
      <c r="B593" s="36" t="s">
        <v>361</v>
      </c>
      <c r="C593" s="37">
        <v>130</v>
      </c>
      <c r="D593" s="38">
        <v>750</v>
      </c>
    </row>
    <row r="594" spans="2:4" ht="12.75">
      <c r="B594" s="36" t="s">
        <v>362</v>
      </c>
      <c r="C594" s="37">
        <v>131</v>
      </c>
      <c r="D594" s="38">
        <v>900</v>
      </c>
    </row>
    <row r="595" spans="2:4" ht="12.75">
      <c r="B595" s="36" t="s">
        <v>363</v>
      </c>
      <c r="C595" s="37">
        <v>132</v>
      </c>
      <c r="D595" s="38">
        <v>1100</v>
      </c>
    </row>
    <row r="596" spans="2:4" ht="12.75">
      <c r="B596" s="36" t="s">
        <v>364</v>
      </c>
      <c r="C596" s="37">
        <v>133</v>
      </c>
      <c r="D596" s="38">
        <v>1300</v>
      </c>
    </row>
    <row r="597" spans="2:4" ht="12.75">
      <c r="B597" s="36" t="s">
        <v>365</v>
      </c>
      <c r="C597" s="37">
        <v>134</v>
      </c>
      <c r="D597" s="38">
        <v>1500</v>
      </c>
    </row>
    <row r="598" spans="2:4" ht="12.75">
      <c r="B598" s="36" t="s">
        <v>366</v>
      </c>
      <c r="C598" s="37">
        <v>135</v>
      </c>
      <c r="D598" s="38">
        <v>1800</v>
      </c>
    </row>
    <row r="599" spans="2:4" ht="12.75">
      <c r="B599" s="36" t="s">
        <v>367</v>
      </c>
      <c r="C599" s="37">
        <v>136</v>
      </c>
      <c r="D599" s="38">
        <v>330</v>
      </c>
    </row>
    <row r="600" spans="2:4" ht="12.75">
      <c r="B600" s="36" t="s">
        <v>368</v>
      </c>
      <c r="C600" s="37">
        <v>137</v>
      </c>
      <c r="D600" s="38">
        <v>550</v>
      </c>
    </row>
    <row r="601" spans="2:4" ht="12.75">
      <c r="B601" s="36" t="s">
        <v>369</v>
      </c>
      <c r="C601" s="37">
        <v>138</v>
      </c>
      <c r="D601" s="38">
        <v>650</v>
      </c>
    </row>
    <row r="602" spans="2:4" ht="12.75">
      <c r="B602" s="36" t="s">
        <v>370</v>
      </c>
      <c r="C602" s="37">
        <v>139</v>
      </c>
      <c r="D602" s="38">
        <v>850</v>
      </c>
    </row>
    <row r="603" spans="2:4" ht="12.75">
      <c r="B603" s="36" t="s">
        <v>371</v>
      </c>
      <c r="C603" s="37">
        <v>140</v>
      </c>
      <c r="D603" s="38">
        <v>1050</v>
      </c>
    </row>
    <row r="604" spans="2:4" ht="12.75">
      <c r="B604" s="36" t="s">
        <v>372</v>
      </c>
      <c r="C604" s="37">
        <v>141</v>
      </c>
      <c r="D604" s="38">
        <v>1150</v>
      </c>
    </row>
    <row r="605" spans="2:4" ht="12.75">
      <c r="B605" s="36" t="s">
        <v>373</v>
      </c>
      <c r="C605" s="37">
        <v>142</v>
      </c>
      <c r="D605" s="38">
        <v>1250</v>
      </c>
    </row>
    <row r="606" spans="2:4" ht="12.75">
      <c r="B606" s="36" t="s">
        <v>374</v>
      </c>
      <c r="C606" s="37">
        <v>143</v>
      </c>
      <c r="D606" s="38">
        <v>1350</v>
      </c>
    </row>
    <row r="607" spans="2:4" ht="12.75">
      <c r="B607" s="36" t="s">
        <v>948</v>
      </c>
      <c r="C607" s="37">
        <v>144</v>
      </c>
      <c r="D607" s="38">
        <v>1400</v>
      </c>
    </row>
    <row r="608" spans="2:4" ht="12.75">
      <c r="B608" s="36" t="s">
        <v>318</v>
      </c>
      <c r="C608" s="37">
        <v>145</v>
      </c>
      <c r="D608" s="38">
        <v>1500</v>
      </c>
    </row>
    <row r="609" spans="2:4" ht="12.75">
      <c r="B609" s="36" t="s">
        <v>319</v>
      </c>
      <c r="C609" s="37">
        <v>146</v>
      </c>
      <c r="D609" s="38">
        <v>1550</v>
      </c>
    </row>
    <row r="610" spans="2:4" ht="12.75">
      <c r="B610" s="36" t="s">
        <v>320</v>
      </c>
      <c r="C610" s="37">
        <v>147</v>
      </c>
      <c r="D610" s="38">
        <v>1650</v>
      </c>
    </row>
    <row r="612" spans="2:6" ht="12.75">
      <c r="B612" s="39" t="s">
        <v>322</v>
      </c>
      <c r="C612" s="40">
        <v>1</v>
      </c>
      <c r="D612" s="41">
        <v>0</v>
      </c>
      <c r="E612" s="113">
        <v>1</v>
      </c>
      <c r="F612" s="113">
        <f>LOOKUP(E612,Tabel10)</f>
        <v>0</v>
      </c>
    </row>
    <row r="613" spans="2:6" ht="12.75">
      <c r="B613" s="39" t="s">
        <v>323</v>
      </c>
      <c r="C613" s="40">
        <v>2</v>
      </c>
      <c r="D613" s="41">
        <v>15</v>
      </c>
      <c r="E613" s="192" t="s">
        <v>335</v>
      </c>
      <c r="F613" s="193"/>
    </row>
    <row r="614" spans="2:4" ht="12.75">
      <c r="B614" s="39" t="s">
        <v>324</v>
      </c>
      <c r="C614" s="40">
        <v>3</v>
      </c>
      <c r="D614" s="42">
        <v>180</v>
      </c>
    </row>
    <row r="615" spans="2:6" ht="12.75">
      <c r="B615" s="39" t="s">
        <v>325</v>
      </c>
      <c r="C615" s="40">
        <v>4</v>
      </c>
      <c r="D615" s="42">
        <v>15</v>
      </c>
      <c r="E615" s="113">
        <v>1</v>
      </c>
      <c r="F615" s="113">
        <f>LOOKUP(E615,Tabel10)</f>
        <v>0</v>
      </c>
    </row>
    <row r="616" spans="2:6" ht="12.75">
      <c r="B616" s="39" t="s">
        <v>326</v>
      </c>
      <c r="C616" s="40">
        <v>5</v>
      </c>
      <c r="D616" s="42">
        <v>25</v>
      </c>
      <c r="E616" s="192" t="s">
        <v>335</v>
      </c>
      <c r="F616" s="193"/>
    </row>
    <row r="617" spans="2:4" ht="12.75">
      <c r="B617" s="39" t="s">
        <v>327</v>
      </c>
      <c r="C617" s="40">
        <v>6</v>
      </c>
      <c r="D617" s="42">
        <v>30</v>
      </c>
    </row>
    <row r="618" spans="2:4" ht="12.75">
      <c r="B618" s="39" t="s">
        <v>328</v>
      </c>
      <c r="C618" s="40">
        <v>7</v>
      </c>
      <c r="D618" s="42">
        <v>25</v>
      </c>
    </row>
    <row r="619" spans="2:4" ht="12.75">
      <c r="B619" s="39" t="s">
        <v>329</v>
      </c>
      <c r="C619" s="40">
        <v>8</v>
      </c>
      <c r="D619" s="42">
        <v>30</v>
      </c>
    </row>
    <row r="620" spans="2:4" ht="12.75">
      <c r="B620" s="39" t="s">
        <v>330</v>
      </c>
      <c r="C620" s="40">
        <v>9</v>
      </c>
      <c r="D620" s="42">
        <v>10</v>
      </c>
    </row>
    <row r="621" spans="2:4" ht="12.75">
      <c r="B621" s="39" t="s">
        <v>331</v>
      </c>
      <c r="C621" s="40">
        <v>10</v>
      </c>
      <c r="D621" s="42">
        <v>20</v>
      </c>
    </row>
    <row r="622" spans="2:4" ht="12.75">
      <c r="B622" s="39" t="s">
        <v>332</v>
      </c>
      <c r="C622" s="40">
        <v>11</v>
      </c>
      <c r="D622" s="42">
        <v>20</v>
      </c>
    </row>
    <row r="623" spans="2:4" ht="12.75">
      <c r="B623" s="39" t="s">
        <v>333</v>
      </c>
      <c r="C623" s="40">
        <v>12</v>
      </c>
      <c r="D623" s="42">
        <v>20</v>
      </c>
    </row>
    <row r="624" spans="2:4" ht="12.75">
      <c r="B624" s="39" t="s">
        <v>334</v>
      </c>
      <c r="C624" s="40">
        <v>13</v>
      </c>
      <c r="D624" s="42">
        <v>35</v>
      </c>
    </row>
    <row r="625" spans="2:4" ht="12.75">
      <c r="B625" s="39" t="s">
        <v>336</v>
      </c>
      <c r="C625" s="40">
        <v>14</v>
      </c>
      <c r="D625" s="42">
        <v>30</v>
      </c>
    </row>
    <row r="626" spans="2:4" ht="12.75">
      <c r="B626" s="39" t="s">
        <v>337</v>
      </c>
      <c r="C626" s="40">
        <v>15</v>
      </c>
      <c r="D626" s="42">
        <v>25</v>
      </c>
    </row>
    <row r="627" spans="2:4" ht="12.75">
      <c r="B627" s="39" t="s">
        <v>338</v>
      </c>
      <c r="C627" s="40">
        <v>16</v>
      </c>
      <c r="D627" s="42">
        <v>30</v>
      </c>
    </row>
    <row r="628" spans="2:4" ht="12.75">
      <c r="B628" s="39" t="s">
        <v>339</v>
      </c>
      <c r="C628" s="40">
        <v>17</v>
      </c>
      <c r="D628" s="42">
        <v>35</v>
      </c>
    </row>
    <row r="629" spans="2:4" ht="12.75">
      <c r="B629" s="39" t="s">
        <v>656</v>
      </c>
      <c r="C629" s="40">
        <v>18</v>
      </c>
      <c r="D629" s="42">
        <v>35</v>
      </c>
    </row>
    <row r="630" spans="2:4" ht="12.75">
      <c r="B630" s="39" t="s">
        <v>657</v>
      </c>
      <c r="C630" s="40">
        <v>19</v>
      </c>
      <c r="D630" s="42">
        <v>30</v>
      </c>
    </row>
    <row r="631" spans="2:4" ht="12.75">
      <c r="B631" s="39" t="s">
        <v>658</v>
      </c>
      <c r="C631" s="40">
        <v>20</v>
      </c>
      <c r="D631" s="42">
        <v>10</v>
      </c>
    </row>
    <row r="632" spans="2:4" ht="12.75">
      <c r="B632" s="39" t="s">
        <v>659</v>
      </c>
      <c r="C632" s="40">
        <v>21</v>
      </c>
      <c r="D632" s="42">
        <v>60</v>
      </c>
    </row>
    <row r="633" spans="2:4" ht="12.75">
      <c r="B633" s="39" t="s">
        <v>660</v>
      </c>
      <c r="C633" s="40">
        <v>22</v>
      </c>
      <c r="D633" s="42">
        <v>40</v>
      </c>
    </row>
    <row r="634" spans="2:4" ht="12.75">
      <c r="B634" s="39" t="s">
        <v>661</v>
      </c>
      <c r="C634" s="40">
        <v>23</v>
      </c>
      <c r="D634" s="42">
        <v>20</v>
      </c>
    </row>
    <row r="635" spans="2:4" ht="12.75">
      <c r="B635" s="39" t="s">
        <v>662</v>
      </c>
      <c r="C635" s="40">
        <v>24</v>
      </c>
      <c r="D635" s="42">
        <v>35</v>
      </c>
    </row>
    <row r="636" spans="2:4" ht="12.75">
      <c r="B636" s="39" t="s">
        <v>663</v>
      </c>
      <c r="C636" s="40">
        <v>25</v>
      </c>
      <c r="D636" s="42">
        <v>25</v>
      </c>
    </row>
    <row r="637" spans="2:4" ht="12.75">
      <c r="B637" s="39" t="s">
        <v>664</v>
      </c>
      <c r="C637" s="40">
        <v>26</v>
      </c>
      <c r="D637" s="42">
        <v>15</v>
      </c>
    </row>
    <row r="638" spans="2:4" ht="12.75">
      <c r="B638" s="39" t="s">
        <v>665</v>
      </c>
      <c r="C638" s="40">
        <v>27</v>
      </c>
      <c r="D638" s="42">
        <v>30</v>
      </c>
    </row>
    <row r="639" spans="2:4" ht="12.75">
      <c r="B639" s="39" t="s">
        <v>666</v>
      </c>
      <c r="C639" s="40">
        <v>28</v>
      </c>
      <c r="D639" s="42">
        <v>30</v>
      </c>
    </row>
    <row r="640" spans="2:4" ht="12.75">
      <c r="B640" s="39" t="s">
        <v>667</v>
      </c>
      <c r="C640" s="40">
        <v>29</v>
      </c>
      <c r="D640" s="42">
        <v>40</v>
      </c>
    </row>
    <row r="641" spans="2:4" ht="12.75">
      <c r="B641" s="39" t="s">
        <v>668</v>
      </c>
      <c r="C641" s="40">
        <v>30</v>
      </c>
      <c r="D641" s="42">
        <v>30</v>
      </c>
    </row>
    <row r="642" spans="2:4" ht="12.75">
      <c r="B642" s="39" t="s">
        <v>669</v>
      </c>
      <c r="C642" s="40">
        <v>31</v>
      </c>
      <c r="D642" s="42">
        <v>30</v>
      </c>
    </row>
    <row r="643" spans="2:4" ht="12.75">
      <c r="B643" s="39" t="s">
        <v>670</v>
      </c>
      <c r="C643" s="40">
        <v>32</v>
      </c>
      <c r="D643" s="42">
        <v>30</v>
      </c>
    </row>
    <row r="644" spans="2:4" ht="12.75">
      <c r="B644" s="39" t="s">
        <v>671</v>
      </c>
      <c r="C644" s="40">
        <v>33</v>
      </c>
      <c r="D644" s="42">
        <v>45</v>
      </c>
    </row>
    <row r="645" spans="2:4" ht="12.75">
      <c r="B645" s="39" t="s">
        <v>672</v>
      </c>
      <c r="C645" s="40">
        <v>34</v>
      </c>
      <c r="D645" s="42">
        <v>100</v>
      </c>
    </row>
    <row r="646" spans="2:4" ht="12.75">
      <c r="B646" s="39" t="s">
        <v>673</v>
      </c>
      <c r="C646" s="40">
        <v>35</v>
      </c>
      <c r="D646" s="42">
        <v>40</v>
      </c>
    </row>
    <row r="647" spans="2:4" ht="12.75">
      <c r="B647" s="39" t="s">
        <v>674</v>
      </c>
      <c r="C647" s="40">
        <v>36</v>
      </c>
      <c r="D647" s="42">
        <v>20</v>
      </c>
    </row>
    <row r="648" spans="2:4" ht="12.75">
      <c r="B648" s="39" t="s">
        <v>675</v>
      </c>
      <c r="C648" s="40">
        <v>37</v>
      </c>
      <c r="D648" s="42">
        <v>40</v>
      </c>
    </row>
    <row r="649" spans="2:4" ht="12.75">
      <c r="B649" s="39" t="s">
        <v>676</v>
      </c>
      <c r="C649" s="40">
        <v>38</v>
      </c>
      <c r="D649" s="42">
        <v>60</v>
      </c>
    </row>
    <row r="650" spans="2:4" ht="12.75">
      <c r="B650" s="39" t="s">
        <v>677</v>
      </c>
      <c r="C650" s="40">
        <v>39</v>
      </c>
      <c r="D650" s="42">
        <v>30</v>
      </c>
    </row>
    <row r="651" spans="2:4" ht="12.75">
      <c r="B651" s="39" t="s">
        <v>678</v>
      </c>
      <c r="C651" s="40">
        <v>40</v>
      </c>
      <c r="D651" s="42">
        <v>75</v>
      </c>
    </row>
    <row r="652" spans="2:4" ht="12.75">
      <c r="B652" s="39" t="s">
        <v>679</v>
      </c>
      <c r="C652" s="40">
        <v>41</v>
      </c>
      <c r="D652" s="42">
        <v>75</v>
      </c>
    </row>
    <row r="653" spans="2:4" ht="12.75">
      <c r="B653" s="39" t="s">
        <v>680</v>
      </c>
      <c r="C653" s="40">
        <v>42</v>
      </c>
      <c r="D653" s="42">
        <v>45</v>
      </c>
    </row>
    <row r="654" spans="2:4" ht="12.75">
      <c r="B654" s="39" t="s">
        <v>681</v>
      </c>
      <c r="C654" s="40">
        <v>43</v>
      </c>
      <c r="D654" s="42">
        <v>60</v>
      </c>
    </row>
    <row r="655" spans="2:4" ht="12.75">
      <c r="B655" s="39" t="s">
        <v>682</v>
      </c>
      <c r="C655" s="40">
        <v>44</v>
      </c>
      <c r="D655" s="42">
        <v>15</v>
      </c>
    </row>
    <row r="656" spans="2:4" ht="12.75">
      <c r="B656" s="39" t="s">
        <v>683</v>
      </c>
      <c r="C656" s="40">
        <v>45</v>
      </c>
      <c r="D656" s="42">
        <v>20</v>
      </c>
    </row>
    <row r="657" spans="2:4" ht="12.75">
      <c r="B657" s="39" t="s">
        <v>684</v>
      </c>
      <c r="C657" s="40">
        <v>46</v>
      </c>
      <c r="D657" s="42">
        <v>20</v>
      </c>
    </row>
    <row r="658" spans="2:4" ht="12.75">
      <c r="B658" s="39" t="s">
        <v>685</v>
      </c>
      <c r="C658" s="40">
        <v>47</v>
      </c>
      <c r="D658" s="42">
        <v>30</v>
      </c>
    </row>
    <row r="659" spans="2:4" ht="12.75">
      <c r="B659" s="39" t="s">
        <v>686</v>
      </c>
      <c r="C659" s="40">
        <v>48</v>
      </c>
      <c r="D659" s="42">
        <v>36</v>
      </c>
    </row>
    <row r="660" spans="2:4" ht="12.75">
      <c r="B660" s="39" t="s">
        <v>687</v>
      </c>
      <c r="C660" s="40">
        <v>49</v>
      </c>
      <c r="D660" s="42">
        <v>54</v>
      </c>
    </row>
    <row r="661" spans="2:4" ht="12.75">
      <c r="B661" s="39" t="s">
        <v>688</v>
      </c>
      <c r="C661" s="40">
        <v>50</v>
      </c>
      <c r="D661" s="42">
        <v>36</v>
      </c>
    </row>
    <row r="662" spans="2:4" ht="12.75">
      <c r="B662" s="39" t="s">
        <v>689</v>
      </c>
      <c r="C662" s="40">
        <v>51</v>
      </c>
      <c r="D662" s="42">
        <v>54</v>
      </c>
    </row>
    <row r="663" spans="2:4" ht="12.75">
      <c r="B663" s="39" t="s">
        <v>690</v>
      </c>
      <c r="C663" s="40">
        <v>52</v>
      </c>
      <c r="D663" s="42">
        <v>36</v>
      </c>
    </row>
    <row r="664" spans="2:4" ht="12.75">
      <c r="B664" s="39" t="s">
        <v>691</v>
      </c>
      <c r="C664" s="40">
        <v>53</v>
      </c>
      <c r="D664" s="42">
        <v>54</v>
      </c>
    </row>
    <row r="665" spans="2:4" ht="12.75">
      <c r="B665" s="39" t="s">
        <v>692</v>
      </c>
      <c r="C665" s="40">
        <v>54</v>
      </c>
      <c r="D665" s="42">
        <v>54</v>
      </c>
    </row>
    <row r="666" spans="2:4" ht="12.75">
      <c r="B666" s="39" t="s">
        <v>693</v>
      </c>
      <c r="C666" s="40">
        <v>55</v>
      </c>
      <c r="D666" s="42">
        <v>78</v>
      </c>
    </row>
    <row r="667" spans="2:4" ht="12.75">
      <c r="B667" s="39" t="s">
        <v>694</v>
      </c>
      <c r="C667" s="40">
        <v>56</v>
      </c>
      <c r="D667" s="42">
        <v>78</v>
      </c>
    </row>
    <row r="669" spans="2:6" ht="12.75">
      <c r="B669" s="43" t="s">
        <v>876</v>
      </c>
      <c r="C669" s="44">
        <v>1</v>
      </c>
      <c r="D669" s="45">
        <v>0</v>
      </c>
      <c r="E669" s="114">
        <v>1</v>
      </c>
      <c r="F669" s="114">
        <f>LOOKUP(E669,Tabel11)</f>
        <v>0</v>
      </c>
    </row>
    <row r="670" spans="2:6" ht="12.75">
      <c r="B670" s="43" t="s">
        <v>1302</v>
      </c>
      <c r="C670" s="44">
        <v>2</v>
      </c>
      <c r="D670" s="45">
        <v>180</v>
      </c>
      <c r="E670" s="171" t="s">
        <v>751</v>
      </c>
      <c r="F670" s="172"/>
    </row>
    <row r="671" spans="2:4" ht="12.75">
      <c r="B671" s="43" t="s">
        <v>1303</v>
      </c>
      <c r="C671" s="44">
        <v>3</v>
      </c>
      <c r="D671" s="45">
        <v>210</v>
      </c>
    </row>
    <row r="672" spans="2:6" ht="12.75">
      <c r="B672" s="43" t="s">
        <v>1304</v>
      </c>
      <c r="C672" s="44">
        <v>4</v>
      </c>
      <c r="D672" s="45">
        <v>300</v>
      </c>
      <c r="E672" s="114">
        <v>1</v>
      </c>
      <c r="F672" s="114">
        <f>LOOKUP(E672,Tabel11)</f>
        <v>0</v>
      </c>
    </row>
    <row r="673" spans="2:6" ht="12.75">
      <c r="B673" s="43" t="s">
        <v>1305</v>
      </c>
      <c r="C673" s="44">
        <v>5</v>
      </c>
      <c r="D673" s="45">
        <v>330</v>
      </c>
      <c r="E673" s="171" t="s">
        <v>751</v>
      </c>
      <c r="F673" s="172"/>
    </row>
    <row r="674" spans="2:4" ht="12.75">
      <c r="B674" s="43" t="s">
        <v>1306</v>
      </c>
      <c r="C674" s="44">
        <v>6</v>
      </c>
      <c r="D674" s="45">
        <v>360</v>
      </c>
    </row>
    <row r="675" spans="2:4" ht="12.75">
      <c r="B675" s="43" t="s">
        <v>1307</v>
      </c>
      <c r="C675" s="44">
        <v>7</v>
      </c>
      <c r="D675" s="45">
        <v>480</v>
      </c>
    </row>
    <row r="676" spans="2:4" ht="12.75">
      <c r="B676" s="43" t="s">
        <v>1308</v>
      </c>
      <c r="C676" s="44">
        <v>8</v>
      </c>
      <c r="D676" s="45">
        <v>540</v>
      </c>
    </row>
    <row r="677" spans="2:4" ht="12.75">
      <c r="B677" s="43" t="s">
        <v>1309</v>
      </c>
      <c r="C677" s="44">
        <v>9</v>
      </c>
      <c r="D677" s="45">
        <v>630</v>
      </c>
    </row>
    <row r="678" spans="2:4" ht="12.75">
      <c r="B678" s="43" t="s">
        <v>1310</v>
      </c>
      <c r="C678" s="44">
        <v>10</v>
      </c>
      <c r="D678" s="45">
        <v>720</v>
      </c>
    </row>
    <row r="679" spans="2:4" ht="12.75">
      <c r="B679" s="43" t="s">
        <v>1311</v>
      </c>
      <c r="C679" s="44">
        <v>11</v>
      </c>
      <c r="D679" s="45">
        <v>780</v>
      </c>
    </row>
    <row r="680" spans="2:4" ht="12.75">
      <c r="B680" s="43" t="s">
        <v>1312</v>
      </c>
      <c r="C680" s="44">
        <v>12</v>
      </c>
      <c r="D680" s="45">
        <v>900</v>
      </c>
    </row>
    <row r="681" spans="2:4" ht="12.75">
      <c r="B681" s="43" t="s">
        <v>1313</v>
      </c>
      <c r="C681" s="44">
        <v>13</v>
      </c>
      <c r="D681" s="45">
        <v>1080</v>
      </c>
    </row>
    <row r="682" spans="2:4" ht="12.75">
      <c r="B682" s="43" t="s">
        <v>1314</v>
      </c>
      <c r="C682" s="44">
        <v>14</v>
      </c>
      <c r="D682" s="45">
        <v>1380</v>
      </c>
    </row>
    <row r="683" spans="2:4" ht="12.75">
      <c r="B683" s="43" t="s">
        <v>1316</v>
      </c>
      <c r="C683" s="44">
        <v>15</v>
      </c>
      <c r="D683" s="45">
        <v>1680</v>
      </c>
    </row>
    <row r="684" spans="2:4" ht="12.75">
      <c r="B684" s="43" t="s">
        <v>1315</v>
      </c>
      <c r="C684" s="44">
        <v>16</v>
      </c>
      <c r="D684" s="45">
        <v>1980</v>
      </c>
    </row>
    <row r="685" spans="2:4" ht="12.75">
      <c r="B685" s="43" t="s">
        <v>1317</v>
      </c>
      <c r="C685" s="44">
        <v>17</v>
      </c>
      <c r="D685" s="45">
        <v>210</v>
      </c>
    </row>
    <row r="686" spans="2:4" ht="12.75">
      <c r="B686" s="43" t="s">
        <v>1318</v>
      </c>
      <c r="C686" s="44">
        <v>18</v>
      </c>
      <c r="D686" s="45">
        <v>270</v>
      </c>
    </row>
    <row r="687" spans="2:4" ht="12.75">
      <c r="B687" s="43" t="s">
        <v>1319</v>
      </c>
      <c r="C687" s="44">
        <v>19</v>
      </c>
      <c r="D687" s="45">
        <v>330</v>
      </c>
    </row>
    <row r="688" spans="2:4" ht="12.75">
      <c r="B688" s="43" t="s">
        <v>1320</v>
      </c>
      <c r="C688" s="44">
        <v>20</v>
      </c>
      <c r="D688" s="45">
        <v>390</v>
      </c>
    </row>
    <row r="689" spans="2:4" ht="12.75">
      <c r="B689" s="43" t="s">
        <v>1321</v>
      </c>
      <c r="C689" s="44">
        <v>21</v>
      </c>
      <c r="D689" s="45">
        <v>450</v>
      </c>
    </row>
    <row r="690" spans="2:4" ht="12.75">
      <c r="B690" s="43" t="s">
        <v>1322</v>
      </c>
      <c r="C690" s="44">
        <v>22</v>
      </c>
      <c r="D690" s="45">
        <v>510</v>
      </c>
    </row>
    <row r="691" spans="2:4" ht="12.75">
      <c r="B691" s="43" t="s">
        <v>873</v>
      </c>
      <c r="C691" s="44">
        <v>23</v>
      </c>
      <c r="D691" s="45">
        <v>570</v>
      </c>
    </row>
    <row r="692" spans="2:4" ht="12.75">
      <c r="B692" s="43" t="s">
        <v>874</v>
      </c>
      <c r="C692" s="44">
        <v>24</v>
      </c>
      <c r="D692" s="45">
        <v>690</v>
      </c>
    </row>
    <row r="693" spans="2:4" ht="12.75">
      <c r="B693" s="43" t="s">
        <v>875</v>
      </c>
      <c r="C693" s="44">
        <v>25</v>
      </c>
      <c r="D693" s="45">
        <v>840</v>
      </c>
    </row>
    <row r="694" spans="2:4" ht="12.75">
      <c r="B694" s="43" t="s">
        <v>877</v>
      </c>
      <c r="C694" s="44">
        <v>26</v>
      </c>
      <c r="D694" s="45">
        <v>120</v>
      </c>
    </row>
    <row r="695" spans="2:4" ht="12.75">
      <c r="B695" s="43" t="s">
        <v>878</v>
      </c>
      <c r="C695" s="44">
        <v>27</v>
      </c>
      <c r="D695" s="45">
        <v>180</v>
      </c>
    </row>
    <row r="696" spans="2:4" ht="12.75">
      <c r="B696" s="43" t="s">
        <v>879</v>
      </c>
      <c r="C696" s="44">
        <v>28</v>
      </c>
      <c r="D696" s="45">
        <v>240</v>
      </c>
    </row>
    <row r="697" spans="2:4" ht="12.75">
      <c r="B697" s="43" t="s">
        <v>880</v>
      </c>
      <c r="C697" s="44">
        <v>29</v>
      </c>
      <c r="D697" s="45">
        <v>300</v>
      </c>
    </row>
    <row r="698" spans="2:4" ht="12.75">
      <c r="B698" s="43" t="s">
        <v>881</v>
      </c>
      <c r="C698" s="44">
        <v>30</v>
      </c>
      <c r="D698" s="45">
        <v>360</v>
      </c>
    </row>
    <row r="699" spans="2:4" ht="12.75">
      <c r="B699" s="43" t="s">
        <v>882</v>
      </c>
      <c r="C699" s="44">
        <v>31</v>
      </c>
      <c r="D699" s="45">
        <v>450</v>
      </c>
    </row>
    <row r="700" spans="2:4" ht="12.75">
      <c r="B700" s="43" t="s">
        <v>883</v>
      </c>
      <c r="C700" s="44">
        <v>32</v>
      </c>
      <c r="D700" s="45">
        <v>520</v>
      </c>
    </row>
    <row r="701" spans="2:4" ht="12.75">
      <c r="B701" s="43" t="s">
        <v>884</v>
      </c>
      <c r="C701" s="44">
        <v>33</v>
      </c>
      <c r="D701" s="45">
        <v>600</v>
      </c>
    </row>
    <row r="702" spans="2:4" ht="12.75">
      <c r="B702" s="43" t="s">
        <v>885</v>
      </c>
      <c r="C702" s="44">
        <v>34</v>
      </c>
      <c r="D702" s="45">
        <v>720</v>
      </c>
    </row>
    <row r="703" spans="2:4" ht="12.75">
      <c r="B703" s="43" t="s">
        <v>886</v>
      </c>
      <c r="C703" s="44">
        <v>35</v>
      </c>
      <c r="D703" s="45">
        <v>840</v>
      </c>
    </row>
    <row r="704" spans="2:4" ht="12.75">
      <c r="B704" s="43" t="s">
        <v>887</v>
      </c>
      <c r="C704" s="44">
        <v>36</v>
      </c>
      <c r="D704" s="45">
        <v>1080</v>
      </c>
    </row>
    <row r="705" spans="2:4" ht="12.75">
      <c r="B705" s="43" t="s">
        <v>890</v>
      </c>
      <c r="C705" s="44">
        <v>37</v>
      </c>
      <c r="D705" s="45">
        <v>90</v>
      </c>
    </row>
    <row r="706" spans="2:4" ht="12.75">
      <c r="B706" s="43" t="s">
        <v>889</v>
      </c>
      <c r="C706" s="44">
        <v>38</v>
      </c>
      <c r="D706" s="45">
        <v>130</v>
      </c>
    </row>
    <row r="707" spans="2:4" ht="12.75">
      <c r="B707" s="43" t="s">
        <v>888</v>
      </c>
      <c r="C707" s="44">
        <v>39</v>
      </c>
      <c r="D707" s="45">
        <v>160</v>
      </c>
    </row>
    <row r="708" spans="2:4" ht="12.75">
      <c r="B708" s="43" t="s">
        <v>891</v>
      </c>
      <c r="C708" s="44">
        <v>40</v>
      </c>
      <c r="D708" s="45">
        <v>200</v>
      </c>
    </row>
    <row r="709" spans="2:4" ht="12.75">
      <c r="B709" s="43" t="s">
        <v>892</v>
      </c>
      <c r="C709" s="44">
        <v>41</v>
      </c>
      <c r="D709" s="45">
        <v>270</v>
      </c>
    </row>
    <row r="710" spans="2:4" ht="12.75">
      <c r="B710" s="43" t="s">
        <v>893</v>
      </c>
      <c r="C710" s="44">
        <v>42</v>
      </c>
      <c r="D710" s="45">
        <v>320</v>
      </c>
    </row>
    <row r="711" spans="2:4" ht="12.75">
      <c r="B711" s="43" t="s">
        <v>894</v>
      </c>
      <c r="C711" s="44">
        <v>43</v>
      </c>
      <c r="D711" s="45">
        <v>390</v>
      </c>
    </row>
    <row r="712" spans="2:4" ht="12.75">
      <c r="B712" s="43" t="s">
        <v>895</v>
      </c>
      <c r="C712" s="44">
        <v>44</v>
      </c>
      <c r="D712" s="45">
        <v>450</v>
      </c>
    </row>
    <row r="713" spans="2:4" ht="12.75">
      <c r="B713" s="43" t="s">
        <v>896</v>
      </c>
      <c r="C713" s="44">
        <v>45</v>
      </c>
      <c r="D713" s="45">
        <v>540</v>
      </c>
    </row>
    <row r="714" spans="2:4" ht="12.75">
      <c r="B714" s="43" t="s">
        <v>897</v>
      </c>
      <c r="C714" s="44">
        <v>46</v>
      </c>
      <c r="D714" s="45">
        <v>660</v>
      </c>
    </row>
    <row r="715" spans="2:4" ht="12.75">
      <c r="B715" s="43" t="s">
        <v>898</v>
      </c>
      <c r="C715" s="44">
        <v>47</v>
      </c>
      <c r="D715" s="45">
        <v>750</v>
      </c>
    </row>
    <row r="716" spans="2:4" ht="12.75">
      <c r="B716" s="43" t="s">
        <v>899</v>
      </c>
      <c r="C716" s="44">
        <v>48</v>
      </c>
      <c r="D716" s="45">
        <v>105</v>
      </c>
    </row>
    <row r="717" spans="2:4" ht="12.75">
      <c r="B717" s="43" t="s">
        <v>900</v>
      </c>
      <c r="C717" s="44">
        <v>49</v>
      </c>
      <c r="D717" s="45">
        <v>150</v>
      </c>
    </row>
    <row r="718" spans="2:4" ht="12.75">
      <c r="B718" s="43" t="s">
        <v>901</v>
      </c>
      <c r="C718" s="44">
        <v>50</v>
      </c>
      <c r="D718" s="45">
        <v>180</v>
      </c>
    </row>
    <row r="719" spans="2:4" ht="12.75">
      <c r="B719" s="43" t="s">
        <v>902</v>
      </c>
      <c r="C719" s="44">
        <v>51</v>
      </c>
      <c r="D719" s="45">
        <v>240</v>
      </c>
    </row>
    <row r="720" spans="2:4" ht="12.75">
      <c r="B720" s="43" t="s">
        <v>903</v>
      </c>
      <c r="C720" s="44">
        <v>52</v>
      </c>
      <c r="D720" s="45">
        <v>300</v>
      </c>
    </row>
    <row r="721" spans="2:4" ht="12.75">
      <c r="B721" s="43" t="s">
        <v>904</v>
      </c>
      <c r="C721" s="44">
        <v>53</v>
      </c>
      <c r="D721" s="45">
        <v>360</v>
      </c>
    </row>
    <row r="722" spans="2:4" ht="12.75">
      <c r="B722" s="43" t="s">
        <v>905</v>
      </c>
      <c r="C722" s="44">
        <v>54</v>
      </c>
      <c r="D722" s="45">
        <v>420</v>
      </c>
    </row>
    <row r="723" spans="2:4" ht="12.75">
      <c r="B723" s="43" t="s">
        <v>738</v>
      </c>
      <c r="C723" s="44">
        <v>55</v>
      </c>
      <c r="D723" s="45">
        <v>480</v>
      </c>
    </row>
    <row r="724" spans="2:4" ht="12.75">
      <c r="B724" s="43" t="s">
        <v>739</v>
      </c>
      <c r="C724" s="44">
        <v>56</v>
      </c>
      <c r="D724" s="45">
        <v>600</v>
      </c>
    </row>
    <row r="725" spans="2:4" ht="12.75">
      <c r="B725" s="43" t="s">
        <v>740</v>
      </c>
      <c r="C725" s="44">
        <v>57</v>
      </c>
      <c r="D725" s="45">
        <v>720</v>
      </c>
    </row>
    <row r="726" spans="2:4" ht="12.75">
      <c r="B726" s="43" t="s">
        <v>741</v>
      </c>
      <c r="C726" s="44">
        <v>58</v>
      </c>
      <c r="D726" s="45">
        <v>900</v>
      </c>
    </row>
    <row r="727" spans="2:4" ht="12.75">
      <c r="B727" s="43" t="s">
        <v>742</v>
      </c>
      <c r="C727" s="44">
        <v>59</v>
      </c>
      <c r="D727" s="45">
        <v>240</v>
      </c>
    </row>
    <row r="728" spans="2:4" ht="12.75">
      <c r="B728" s="43" t="s">
        <v>743</v>
      </c>
      <c r="C728" s="44">
        <v>60</v>
      </c>
      <c r="D728" s="45">
        <v>300</v>
      </c>
    </row>
    <row r="729" spans="2:4" ht="12.75">
      <c r="B729" s="43" t="s">
        <v>744</v>
      </c>
      <c r="C729" s="44">
        <v>61</v>
      </c>
      <c r="D729" s="45">
        <v>400</v>
      </c>
    </row>
    <row r="730" spans="2:4" ht="12.75">
      <c r="B730" s="43" t="s">
        <v>745</v>
      </c>
      <c r="C730" s="44">
        <v>62</v>
      </c>
      <c r="D730" s="45">
        <v>600</v>
      </c>
    </row>
    <row r="731" spans="2:4" ht="12.75">
      <c r="B731" s="43" t="s">
        <v>746</v>
      </c>
      <c r="C731" s="44">
        <v>63</v>
      </c>
      <c r="D731" s="45">
        <v>800</v>
      </c>
    </row>
    <row r="732" spans="2:4" ht="12.75">
      <c r="B732" s="43" t="s">
        <v>747</v>
      </c>
      <c r="C732" s="44">
        <v>64</v>
      </c>
      <c r="D732" s="45">
        <v>1000</v>
      </c>
    </row>
    <row r="733" spans="2:4" ht="12.75">
      <c r="B733" s="43" t="s">
        <v>748</v>
      </c>
      <c r="C733" s="44">
        <v>65</v>
      </c>
      <c r="D733" s="45">
        <v>1200</v>
      </c>
    </row>
    <row r="734" spans="2:4" ht="12.75">
      <c r="B734" s="43" t="s">
        <v>749</v>
      </c>
      <c r="C734" s="44">
        <v>66</v>
      </c>
      <c r="D734" s="45">
        <v>1400</v>
      </c>
    </row>
    <row r="735" spans="2:4" ht="12.75">
      <c r="B735" s="43" t="s">
        <v>750</v>
      </c>
      <c r="C735" s="44">
        <v>67</v>
      </c>
      <c r="D735" s="45">
        <v>1600</v>
      </c>
    </row>
    <row r="736" ht="12.75">
      <c r="D736" s="3"/>
    </row>
    <row r="737" spans="2:6" ht="12.75">
      <c r="B737" s="46" t="s">
        <v>642</v>
      </c>
      <c r="C737" s="47">
        <v>1</v>
      </c>
      <c r="D737" s="48">
        <v>0</v>
      </c>
      <c r="E737" s="115">
        <v>1</v>
      </c>
      <c r="F737" s="115">
        <f>LOOKUP(E737,Tabel12)</f>
        <v>0</v>
      </c>
    </row>
    <row r="738" spans="2:6" ht="12.75">
      <c r="B738" s="46" t="s">
        <v>643</v>
      </c>
      <c r="C738" s="47">
        <v>2</v>
      </c>
      <c r="D738" s="48">
        <v>100</v>
      </c>
      <c r="E738" s="190" t="s">
        <v>11</v>
      </c>
      <c r="F738" s="191"/>
    </row>
    <row r="739" spans="2:4" ht="12.75">
      <c r="B739" s="46" t="s">
        <v>644</v>
      </c>
      <c r="C739" s="47">
        <v>3</v>
      </c>
      <c r="D739" s="48">
        <v>150</v>
      </c>
    </row>
    <row r="740" spans="2:6" ht="12.75">
      <c r="B740" s="46" t="s">
        <v>645</v>
      </c>
      <c r="C740" s="47">
        <v>4</v>
      </c>
      <c r="D740" s="48">
        <v>210</v>
      </c>
      <c r="E740" s="115">
        <v>1</v>
      </c>
      <c r="F740" s="115">
        <f>LOOKUP(E740,Tabel12)</f>
        <v>0</v>
      </c>
    </row>
    <row r="741" spans="2:6" ht="12.75">
      <c r="B741" s="46" t="s">
        <v>646</v>
      </c>
      <c r="C741" s="47">
        <v>5</v>
      </c>
      <c r="D741" s="48">
        <v>300</v>
      </c>
      <c r="E741" s="189" t="s">
        <v>11</v>
      </c>
      <c r="F741" s="189"/>
    </row>
    <row r="742" spans="2:4" ht="12.75">
      <c r="B742" s="46" t="s">
        <v>647</v>
      </c>
      <c r="C742" s="47">
        <v>6</v>
      </c>
      <c r="D742" s="48">
        <v>150</v>
      </c>
    </row>
    <row r="743" spans="2:6" ht="12.75">
      <c r="B743" s="46" t="s">
        <v>648</v>
      </c>
      <c r="C743" s="47">
        <v>7</v>
      </c>
      <c r="D743" s="48">
        <v>240</v>
      </c>
      <c r="E743" s="115">
        <v>1</v>
      </c>
      <c r="F743" s="115">
        <f>LOOKUP(E743,Tabel12)</f>
        <v>0</v>
      </c>
    </row>
    <row r="744" spans="2:6" ht="12.75">
      <c r="B744" s="46" t="s">
        <v>649</v>
      </c>
      <c r="C744" s="47">
        <v>8</v>
      </c>
      <c r="D744" s="48">
        <v>360</v>
      </c>
      <c r="E744" s="189" t="s">
        <v>11</v>
      </c>
      <c r="F744" s="189"/>
    </row>
    <row r="745" spans="2:4" ht="12.75">
      <c r="B745" s="46" t="s">
        <v>650</v>
      </c>
      <c r="C745" s="47">
        <v>9</v>
      </c>
      <c r="D745" s="48">
        <v>480</v>
      </c>
    </row>
    <row r="746" spans="2:6" ht="12.75">
      <c r="B746" s="46" t="s">
        <v>651</v>
      </c>
      <c r="C746" s="47">
        <v>10</v>
      </c>
      <c r="D746" s="48">
        <v>150</v>
      </c>
      <c r="E746" s="115">
        <v>1</v>
      </c>
      <c r="F746" s="115">
        <f>LOOKUP(E746,Tabel12)</f>
        <v>0</v>
      </c>
    </row>
    <row r="747" spans="2:6" ht="12.75">
      <c r="B747" s="46" t="s">
        <v>652</v>
      </c>
      <c r="C747" s="47">
        <v>11</v>
      </c>
      <c r="D747" s="48">
        <v>240</v>
      </c>
      <c r="E747" s="189" t="s">
        <v>11</v>
      </c>
      <c r="F747" s="189"/>
    </row>
    <row r="748" spans="2:4" ht="12.75">
      <c r="B748" s="46" t="s">
        <v>653</v>
      </c>
      <c r="C748" s="47">
        <v>12</v>
      </c>
      <c r="D748" s="48">
        <v>360</v>
      </c>
    </row>
    <row r="749" spans="2:4" ht="12.75">
      <c r="B749" s="46" t="s">
        <v>654</v>
      </c>
      <c r="C749" s="47">
        <v>13</v>
      </c>
      <c r="D749" s="48">
        <v>480</v>
      </c>
    </row>
    <row r="750" spans="2:4" ht="12.75">
      <c r="B750" s="46" t="s">
        <v>1509</v>
      </c>
      <c r="C750" s="47">
        <v>14</v>
      </c>
      <c r="D750" s="48">
        <v>390</v>
      </c>
    </row>
    <row r="751" spans="2:4" ht="12.75">
      <c r="B751" s="46" t="s">
        <v>1508</v>
      </c>
      <c r="C751" s="47">
        <v>15</v>
      </c>
      <c r="D751" s="48">
        <v>420</v>
      </c>
    </row>
    <row r="752" spans="2:4" ht="12.75">
      <c r="B752" s="46" t="s">
        <v>1510</v>
      </c>
      <c r="C752" s="47">
        <v>16</v>
      </c>
      <c r="D752" s="48">
        <v>480</v>
      </c>
    </row>
    <row r="753" spans="2:4" ht="12.75">
      <c r="B753" s="46" t="s">
        <v>1511</v>
      </c>
      <c r="C753" s="47">
        <v>17</v>
      </c>
      <c r="D753" s="48">
        <v>540</v>
      </c>
    </row>
    <row r="754" spans="2:4" ht="12.75">
      <c r="B754" s="46" t="s">
        <v>1512</v>
      </c>
      <c r="C754" s="47">
        <v>18</v>
      </c>
      <c r="D754" s="48">
        <v>600</v>
      </c>
    </row>
    <row r="755" spans="2:4" ht="12.75">
      <c r="B755" s="46" t="s">
        <v>1513</v>
      </c>
      <c r="C755" s="47">
        <v>19</v>
      </c>
      <c r="D755" s="48">
        <v>660</v>
      </c>
    </row>
    <row r="756" spans="2:4" ht="12.75">
      <c r="B756" s="46" t="s">
        <v>1514</v>
      </c>
      <c r="C756" s="47">
        <v>20</v>
      </c>
      <c r="D756" s="48">
        <v>700</v>
      </c>
    </row>
    <row r="757" spans="2:4" ht="12.75">
      <c r="B757" s="46" t="s">
        <v>1515</v>
      </c>
      <c r="C757" s="47">
        <v>21</v>
      </c>
      <c r="D757" s="48">
        <v>260</v>
      </c>
    </row>
    <row r="758" spans="2:4" ht="12.75">
      <c r="B758" s="46" t="s">
        <v>1516</v>
      </c>
      <c r="C758" s="47">
        <v>22</v>
      </c>
      <c r="D758" s="48">
        <v>350</v>
      </c>
    </row>
    <row r="759" spans="2:4" ht="12.75">
      <c r="B759" s="46" t="s">
        <v>1517</v>
      </c>
      <c r="C759" s="47">
        <v>23</v>
      </c>
      <c r="D759" s="48">
        <v>490</v>
      </c>
    </row>
    <row r="760" spans="2:4" ht="12.75">
      <c r="B760" s="46" t="s">
        <v>1518</v>
      </c>
      <c r="C760" s="47">
        <v>24</v>
      </c>
      <c r="D760" s="48">
        <v>610</v>
      </c>
    </row>
    <row r="761" spans="2:4" ht="12.75">
      <c r="B761" s="46" t="s">
        <v>1519</v>
      </c>
      <c r="C761" s="47">
        <v>25</v>
      </c>
      <c r="D761" s="48">
        <v>730</v>
      </c>
    </row>
    <row r="762" spans="2:4" ht="12.75">
      <c r="B762" s="46" t="s">
        <v>1520</v>
      </c>
      <c r="C762" s="47">
        <v>26</v>
      </c>
      <c r="D762" s="48">
        <v>850</v>
      </c>
    </row>
    <row r="763" spans="2:4" ht="12.75">
      <c r="B763" s="46" t="s">
        <v>1521</v>
      </c>
      <c r="C763" s="47">
        <v>27</v>
      </c>
      <c r="D763" s="48">
        <v>990</v>
      </c>
    </row>
    <row r="764" spans="2:4" ht="12.75">
      <c r="B764" s="46" t="s">
        <v>1522</v>
      </c>
      <c r="C764" s="47">
        <v>28</v>
      </c>
      <c r="D764" s="48">
        <v>1100</v>
      </c>
    </row>
    <row r="765" spans="2:4" ht="12.75">
      <c r="B765" s="46" t="s">
        <v>1523</v>
      </c>
      <c r="C765" s="47">
        <v>29</v>
      </c>
      <c r="D765" s="48">
        <v>1380</v>
      </c>
    </row>
    <row r="766" spans="2:4" ht="12.75">
      <c r="B766" s="46" t="s">
        <v>1524</v>
      </c>
      <c r="C766" s="47">
        <v>30</v>
      </c>
      <c r="D766" s="48">
        <v>1500</v>
      </c>
    </row>
    <row r="767" spans="2:4" ht="12.75">
      <c r="B767" s="46" t="s">
        <v>1525</v>
      </c>
      <c r="C767" s="47">
        <v>31</v>
      </c>
      <c r="D767" s="48">
        <v>1650</v>
      </c>
    </row>
    <row r="768" spans="2:4" ht="12.75">
      <c r="B768" s="46" t="s">
        <v>1526</v>
      </c>
      <c r="C768" s="47">
        <v>32</v>
      </c>
      <c r="D768" s="48">
        <v>1800</v>
      </c>
    </row>
    <row r="769" spans="2:4" ht="12.75">
      <c r="B769" s="46" t="s">
        <v>1527</v>
      </c>
      <c r="C769" s="47">
        <v>33</v>
      </c>
      <c r="D769" s="48">
        <v>2100</v>
      </c>
    </row>
    <row r="770" spans="2:4" ht="12.75">
      <c r="B770" s="46" t="s">
        <v>1528</v>
      </c>
      <c r="C770" s="47">
        <v>34</v>
      </c>
      <c r="D770" s="48">
        <v>2400</v>
      </c>
    </row>
    <row r="771" spans="2:4" ht="12.75">
      <c r="B771" s="46" t="s">
        <v>1529</v>
      </c>
      <c r="C771" s="47">
        <v>35</v>
      </c>
      <c r="D771" s="48">
        <v>300</v>
      </c>
    </row>
    <row r="772" spans="2:4" ht="12.75">
      <c r="B772" s="46" t="s">
        <v>1530</v>
      </c>
      <c r="C772" s="47">
        <v>36</v>
      </c>
      <c r="D772" s="48">
        <v>330</v>
      </c>
    </row>
    <row r="773" spans="2:4" ht="12.75">
      <c r="B773" s="46" t="s">
        <v>1531</v>
      </c>
      <c r="C773" s="47">
        <v>37</v>
      </c>
      <c r="D773" s="48">
        <v>360</v>
      </c>
    </row>
    <row r="774" spans="2:4" ht="12.75">
      <c r="B774" s="46" t="s">
        <v>1532</v>
      </c>
      <c r="C774" s="47">
        <v>38</v>
      </c>
      <c r="D774" s="48">
        <v>300</v>
      </c>
    </row>
    <row r="775" spans="2:4" ht="12.75">
      <c r="B775" s="46" t="s">
        <v>1533</v>
      </c>
      <c r="C775" s="47">
        <v>39</v>
      </c>
      <c r="D775" s="48">
        <v>330</v>
      </c>
    </row>
    <row r="776" spans="2:4" ht="12.75">
      <c r="B776" s="46" t="s">
        <v>1534</v>
      </c>
      <c r="C776" s="47">
        <v>40</v>
      </c>
      <c r="D776" s="48">
        <v>360</v>
      </c>
    </row>
    <row r="777" spans="2:4" ht="12.75">
      <c r="B777" s="46" t="s">
        <v>1068</v>
      </c>
      <c r="C777" s="47">
        <v>41</v>
      </c>
      <c r="D777" s="48">
        <v>1080</v>
      </c>
    </row>
    <row r="778" spans="2:4" ht="12.75">
      <c r="B778" s="46" t="s">
        <v>1067</v>
      </c>
      <c r="C778" s="47">
        <v>42</v>
      </c>
      <c r="D778" s="48">
        <v>1200</v>
      </c>
    </row>
    <row r="779" spans="2:4" ht="12.75">
      <c r="B779" s="46" t="s">
        <v>1066</v>
      </c>
      <c r="C779" s="47">
        <v>43</v>
      </c>
      <c r="D779" s="48">
        <v>1300</v>
      </c>
    </row>
    <row r="780" spans="2:4" ht="12.75">
      <c r="B780" s="46" t="s">
        <v>1065</v>
      </c>
      <c r="C780" s="47">
        <v>44</v>
      </c>
      <c r="D780" s="48">
        <v>1400</v>
      </c>
    </row>
    <row r="781" spans="2:4" ht="12.75">
      <c r="B781" s="46" t="s">
        <v>1069</v>
      </c>
      <c r="C781" s="47">
        <v>45</v>
      </c>
      <c r="D781" s="48">
        <v>1600</v>
      </c>
    </row>
    <row r="782" spans="2:4" ht="12.75">
      <c r="B782" s="46" t="s">
        <v>1070</v>
      </c>
      <c r="C782" s="47">
        <v>46</v>
      </c>
      <c r="D782" s="48">
        <v>1800</v>
      </c>
    </row>
    <row r="783" spans="2:4" ht="12.75">
      <c r="B783" s="46" t="s">
        <v>1071</v>
      </c>
      <c r="C783" s="47">
        <v>47</v>
      </c>
      <c r="D783" s="48">
        <v>2400</v>
      </c>
    </row>
    <row r="784" spans="2:4" ht="12.75">
      <c r="B784" s="46" t="s">
        <v>1072</v>
      </c>
      <c r="C784" s="47">
        <v>48</v>
      </c>
      <c r="D784" s="48">
        <v>2700</v>
      </c>
    </row>
    <row r="785" spans="2:4" ht="12.75">
      <c r="B785" s="46" t="s">
        <v>1073</v>
      </c>
      <c r="C785" s="47">
        <v>49</v>
      </c>
      <c r="D785" s="48">
        <v>180</v>
      </c>
    </row>
    <row r="786" spans="2:4" ht="12.75">
      <c r="B786" s="46" t="s">
        <v>1074</v>
      </c>
      <c r="C786" s="47">
        <v>50</v>
      </c>
      <c r="D786" s="48">
        <v>300</v>
      </c>
    </row>
    <row r="787" spans="2:4" ht="12.75">
      <c r="B787" s="46" t="s">
        <v>1075</v>
      </c>
      <c r="C787" s="47">
        <v>51</v>
      </c>
      <c r="D787" s="48">
        <v>480</v>
      </c>
    </row>
    <row r="788" spans="2:4" ht="12.75">
      <c r="B788" s="46" t="s">
        <v>1076</v>
      </c>
      <c r="C788" s="47">
        <v>52</v>
      </c>
      <c r="D788" s="48">
        <v>720</v>
      </c>
    </row>
    <row r="789" spans="2:4" ht="12.75">
      <c r="B789" s="46" t="s">
        <v>1077</v>
      </c>
      <c r="C789" s="47">
        <v>53</v>
      </c>
      <c r="D789" s="48">
        <v>900</v>
      </c>
    </row>
    <row r="790" spans="2:4" ht="12.75">
      <c r="B790" s="46" t="s">
        <v>1078</v>
      </c>
      <c r="C790" s="47">
        <v>54</v>
      </c>
      <c r="D790" s="48">
        <v>240</v>
      </c>
    </row>
    <row r="791" spans="2:4" ht="12.75">
      <c r="B791" s="46" t="s">
        <v>1079</v>
      </c>
      <c r="C791" s="47">
        <v>55</v>
      </c>
      <c r="D791" s="48">
        <v>390</v>
      </c>
    </row>
    <row r="792" spans="2:4" ht="12.75">
      <c r="B792" s="46" t="s">
        <v>1080</v>
      </c>
      <c r="C792" s="47">
        <v>56</v>
      </c>
      <c r="D792" s="48">
        <v>600</v>
      </c>
    </row>
    <row r="793" spans="2:4" ht="12.75">
      <c r="B793" s="46" t="s">
        <v>0</v>
      </c>
      <c r="C793" s="47">
        <v>57</v>
      </c>
      <c r="D793" s="48">
        <v>840</v>
      </c>
    </row>
    <row r="794" spans="2:4" ht="12.75">
      <c r="B794" s="46" t="s">
        <v>1</v>
      </c>
      <c r="C794" s="47">
        <v>58</v>
      </c>
      <c r="D794" s="48">
        <v>1080</v>
      </c>
    </row>
    <row r="795" spans="2:4" ht="12.75">
      <c r="B795" s="46" t="s">
        <v>2</v>
      </c>
      <c r="C795" s="47">
        <v>59</v>
      </c>
      <c r="D795" s="48">
        <v>180</v>
      </c>
    </row>
    <row r="796" spans="2:4" ht="12.75">
      <c r="B796" s="46" t="s">
        <v>3</v>
      </c>
      <c r="C796" s="47">
        <v>60</v>
      </c>
      <c r="D796" s="48">
        <v>240</v>
      </c>
    </row>
    <row r="797" spans="2:4" ht="12.75">
      <c r="B797" s="46" t="s">
        <v>4</v>
      </c>
      <c r="C797" s="47">
        <v>61</v>
      </c>
      <c r="D797" s="48">
        <v>300</v>
      </c>
    </row>
    <row r="798" spans="2:4" ht="12.75">
      <c r="B798" s="46" t="s">
        <v>5</v>
      </c>
      <c r="C798" s="47">
        <v>62</v>
      </c>
      <c r="D798" s="48">
        <v>210</v>
      </c>
    </row>
    <row r="799" spans="2:4" ht="12.75">
      <c r="B799" s="46" t="s">
        <v>6</v>
      </c>
      <c r="C799" s="47">
        <v>63</v>
      </c>
      <c r="D799" s="48">
        <v>270</v>
      </c>
    </row>
    <row r="800" spans="2:4" ht="12.75">
      <c r="B800" s="46" t="s">
        <v>7</v>
      </c>
      <c r="C800" s="47">
        <v>64</v>
      </c>
      <c r="D800" s="48">
        <v>330</v>
      </c>
    </row>
    <row r="801" spans="2:4" ht="12.75">
      <c r="B801" s="46" t="s">
        <v>8</v>
      </c>
      <c r="C801" s="47">
        <v>65</v>
      </c>
      <c r="D801" s="48">
        <v>180</v>
      </c>
    </row>
    <row r="802" spans="2:4" ht="12.75">
      <c r="B802" s="46" t="s">
        <v>9</v>
      </c>
      <c r="C802" s="47">
        <v>66</v>
      </c>
      <c r="D802" s="48">
        <v>240</v>
      </c>
    </row>
    <row r="803" spans="2:4" ht="12.75">
      <c r="B803" s="46" t="s">
        <v>10</v>
      </c>
      <c r="C803" s="47">
        <v>67</v>
      </c>
      <c r="D803" s="48">
        <v>360</v>
      </c>
    </row>
    <row r="804" ht="12.75">
      <c r="D804" s="3"/>
    </row>
    <row r="805" spans="2:6" ht="12.75">
      <c r="B805" s="39" t="s">
        <v>12</v>
      </c>
      <c r="C805" s="40">
        <v>1</v>
      </c>
      <c r="D805" s="42">
        <v>0</v>
      </c>
      <c r="E805" s="116">
        <v>1</v>
      </c>
      <c r="F805" s="116">
        <f>LOOKUP(E805,Tabel13)</f>
        <v>0</v>
      </c>
    </row>
    <row r="806" spans="2:6" ht="12.75">
      <c r="B806" s="39" t="s">
        <v>34</v>
      </c>
      <c r="C806" s="40">
        <v>2</v>
      </c>
      <c r="D806" s="42">
        <v>8</v>
      </c>
      <c r="E806" s="187" t="s">
        <v>927</v>
      </c>
      <c r="F806" s="188"/>
    </row>
    <row r="807" spans="2:4" ht="12.75">
      <c r="B807" s="39" t="s">
        <v>33</v>
      </c>
      <c r="C807" s="40">
        <v>3</v>
      </c>
      <c r="D807" s="42">
        <v>10</v>
      </c>
    </row>
    <row r="808" spans="2:6" ht="12.75">
      <c r="B808" s="39" t="s">
        <v>32</v>
      </c>
      <c r="C808" s="40">
        <v>4</v>
      </c>
      <c r="D808" s="42">
        <v>11</v>
      </c>
      <c r="E808" s="116">
        <v>1</v>
      </c>
      <c r="F808" s="116">
        <f>LOOKUP(E808,Tabel13)</f>
        <v>0</v>
      </c>
    </row>
    <row r="809" spans="2:6" ht="12.75">
      <c r="B809" s="39" t="s">
        <v>31</v>
      </c>
      <c r="C809" s="40">
        <v>5</v>
      </c>
      <c r="D809" s="42">
        <v>13</v>
      </c>
      <c r="E809" s="187" t="s">
        <v>927</v>
      </c>
      <c r="F809" s="188"/>
    </row>
    <row r="810" spans="2:4" ht="12.75">
      <c r="B810" s="39" t="s">
        <v>30</v>
      </c>
      <c r="C810" s="40">
        <v>6</v>
      </c>
      <c r="D810" s="42">
        <v>15</v>
      </c>
    </row>
    <row r="811" spans="2:6" ht="12.75">
      <c r="B811" s="39" t="s">
        <v>29</v>
      </c>
      <c r="C811" s="40">
        <v>7</v>
      </c>
      <c r="D811" s="42">
        <v>16</v>
      </c>
      <c r="E811" s="116">
        <v>1</v>
      </c>
      <c r="F811" s="116">
        <f>LOOKUP(E811,Tabel13)</f>
        <v>0</v>
      </c>
    </row>
    <row r="812" spans="2:6" ht="12.75">
      <c r="B812" s="39" t="s">
        <v>28</v>
      </c>
      <c r="C812" s="40">
        <v>8</v>
      </c>
      <c r="D812" s="42">
        <v>18</v>
      </c>
      <c r="E812" s="187" t="s">
        <v>927</v>
      </c>
      <c r="F812" s="188"/>
    </row>
    <row r="813" spans="2:4" ht="12.75">
      <c r="B813" s="39" t="s">
        <v>27</v>
      </c>
      <c r="C813" s="40">
        <v>9</v>
      </c>
      <c r="D813" s="42">
        <v>20</v>
      </c>
    </row>
    <row r="814" spans="2:6" ht="12.75">
      <c r="B814" s="39" t="s">
        <v>26</v>
      </c>
      <c r="C814" s="40">
        <v>10</v>
      </c>
      <c r="D814" s="42">
        <v>22</v>
      </c>
      <c r="E814" s="116">
        <v>1</v>
      </c>
      <c r="F814" s="116">
        <f>LOOKUP(E814,Tabel13)</f>
        <v>0</v>
      </c>
    </row>
    <row r="815" spans="2:6" ht="12.75">
      <c r="B815" s="39" t="s">
        <v>25</v>
      </c>
      <c r="C815" s="40">
        <v>11</v>
      </c>
      <c r="D815" s="42">
        <v>24</v>
      </c>
      <c r="E815" s="187" t="s">
        <v>927</v>
      </c>
      <c r="F815" s="188"/>
    </row>
    <row r="816" spans="2:4" ht="12.75">
      <c r="B816" s="39" t="s">
        <v>24</v>
      </c>
      <c r="C816" s="40">
        <v>12</v>
      </c>
      <c r="D816" s="42">
        <v>26</v>
      </c>
    </row>
    <row r="817" spans="2:4" ht="12.75">
      <c r="B817" s="39" t="s">
        <v>23</v>
      </c>
      <c r="C817" s="40">
        <v>13</v>
      </c>
      <c r="D817" s="42">
        <v>28</v>
      </c>
    </row>
    <row r="818" spans="2:4" ht="12.75">
      <c r="B818" s="39" t="s">
        <v>22</v>
      </c>
      <c r="C818" s="40">
        <v>14</v>
      </c>
      <c r="D818" s="42">
        <v>30</v>
      </c>
    </row>
    <row r="819" spans="2:4" ht="12.75">
      <c r="B819" s="39" t="s">
        <v>21</v>
      </c>
      <c r="C819" s="40">
        <v>15</v>
      </c>
      <c r="D819" s="42">
        <v>32</v>
      </c>
    </row>
    <row r="820" spans="2:4" ht="12.75">
      <c r="B820" s="39" t="s">
        <v>20</v>
      </c>
      <c r="C820" s="40">
        <v>16</v>
      </c>
      <c r="D820" s="42">
        <v>33</v>
      </c>
    </row>
    <row r="821" spans="2:4" ht="12.75">
      <c r="B821" s="39" t="s">
        <v>926</v>
      </c>
      <c r="C821" s="40">
        <v>17</v>
      </c>
      <c r="D821" s="42">
        <v>36</v>
      </c>
    </row>
    <row r="822" spans="2:4" ht="12.75">
      <c r="B822" s="39" t="s">
        <v>19</v>
      </c>
      <c r="C822" s="40">
        <v>18</v>
      </c>
      <c r="D822" s="42">
        <v>40</v>
      </c>
    </row>
    <row r="823" spans="2:4" ht="12.75">
      <c r="B823" s="39" t="s">
        <v>18</v>
      </c>
      <c r="C823" s="40">
        <v>19</v>
      </c>
      <c r="D823" s="42">
        <v>44</v>
      </c>
    </row>
    <row r="824" spans="2:4" ht="12.75">
      <c r="B824" s="39" t="s">
        <v>13</v>
      </c>
      <c r="C824" s="40">
        <v>20</v>
      </c>
      <c r="D824" s="42">
        <v>48</v>
      </c>
    </row>
    <row r="825" spans="2:4" ht="12.75">
      <c r="B825" s="39" t="s">
        <v>14</v>
      </c>
      <c r="C825" s="40">
        <v>21</v>
      </c>
      <c r="D825" s="42">
        <v>52</v>
      </c>
    </row>
    <row r="826" spans="2:4" ht="12.75">
      <c r="B826" s="39" t="s">
        <v>16</v>
      </c>
      <c r="C826" s="40">
        <v>22</v>
      </c>
      <c r="D826" s="42">
        <v>55</v>
      </c>
    </row>
    <row r="827" spans="2:4" ht="12.75">
      <c r="B827" s="39" t="s">
        <v>15</v>
      </c>
      <c r="C827" s="40">
        <v>23</v>
      </c>
      <c r="D827" s="42">
        <v>58</v>
      </c>
    </row>
    <row r="828" spans="2:4" ht="12.75">
      <c r="B828" s="39" t="s">
        <v>17</v>
      </c>
      <c r="C828" s="40">
        <v>24</v>
      </c>
      <c r="D828" s="42">
        <v>60</v>
      </c>
    </row>
    <row r="829" spans="2:4" ht="12.75">
      <c r="B829" s="39" t="s">
        <v>35</v>
      </c>
      <c r="C829" s="40">
        <v>25</v>
      </c>
      <c r="D829" s="42">
        <v>22</v>
      </c>
    </row>
    <row r="830" spans="2:4" ht="12.75">
      <c r="B830" s="39" t="s">
        <v>906</v>
      </c>
      <c r="C830" s="40">
        <v>26</v>
      </c>
      <c r="D830" s="42">
        <v>15</v>
      </c>
    </row>
    <row r="831" spans="2:4" ht="12.75">
      <c r="B831" s="39" t="s">
        <v>36</v>
      </c>
      <c r="C831" s="40">
        <v>27</v>
      </c>
      <c r="D831" s="42">
        <v>17</v>
      </c>
    </row>
    <row r="832" spans="2:4" ht="12.75">
      <c r="B832" s="39" t="s">
        <v>907</v>
      </c>
      <c r="C832" s="40">
        <v>28</v>
      </c>
      <c r="D832" s="42">
        <v>33</v>
      </c>
    </row>
    <row r="833" spans="2:4" ht="12.75">
      <c r="B833" s="39" t="s">
        <v>908</v>
      </c>
      <c r="C833" s="40">
        <v>29</v>
      </c>
      <c r="D833" s="42">
        <v>4</v>
      </c>
    </row>
    <row r="834" spans="2:4" ht="12.75">
      <c r="B834" s="39" t="s">
        <v>909</v>
      </c>
      <c r="C834" s="40">
        <v>30</v>
      </c>
      <c r="D834" s="42">
        <v>5</v>
      </c>
    </row>
    <row r="835" spans="2:4" ht="12.75">
      <c r="B835" s="39" t="s">
        <v>910</v>
      </c>
      <c r="C835" s="40">
        <v>31</v>
      </c>
      <c r="D835" s="42">
        <v>6</v>
      </c>
    </row>
    <row r="836" spans="2:4" ht="12.75">
      <c r="B836" s="39" t="s">
        <v>911</v>
      </c>
      <c r="C836" s="40">
        <v>32</v>
      </c>
      <c r="D836" s="42">
        <v>7</v>
      </c>
    </row>
    <row r="837" spans="2:4" ht="12.75">
      <c r="B837" s="39" t="s">
        <v>912</v>
      </c>
      <c r="C837" s="40">
        <v>33</v>
      </c>
      <c r="D837" s="42">
        <v>8</v>
      </c>
    </row>
    <row r="838" spans="2:4" ht="12.75">
      <c r="B838" s="39" t="s">
        <v>913</v>
      </c>
      <c r="C838" s="40">
        <v>34</v>
      </c>
      <c r="D838" s="42">
        <v>8</v>
      </c>
    </row>
    <row r="839" spans="2:4" ht="12.75">
      <c r="B839" s="39" t="s">
        <v>914</v>
      </c>
      <c r="C839" s="40">
        <v>35</v>
      </c>
      <c r="D839" s="42">
        <v>9</v>
      </c>
    </row>
    <row r="840" spans="2:4" ht="12.75">
      <c r="B840" s="39" t="s">
        <v>915</v>
      </c>
      <c r="C840" s="40">
        <v>36</v>
      </c>
      <c r="D840" s="42">
        <v>10</v>
      </c>
    </row>
    <row r="841" spans="2:4" ht="12.75">
      <c r="B841" s="39" t="s">
        <v>916</v>
      </c>
      <c r="C841" s="40">
        <v>37</v>
      </c>
      <c r="D841" s="42">
        <v>11</v>
      </c>
    </row>
    <row r="842" spans="2:4" ht="12.75">
      <c r="B842" s="39" t="s">
        <v>917</v>
      </c>
      <c r="C842" s="40">
        <v>38</v>
      </c>
      <c r="D842" s="42">
        <v>12</v>
      </c>
    </row>
    <row r="843" spans="2:4" ht="12.75">
      <c r="B843" s="39" t="s">
        <v>918</v>
      </c>
      <c r="C843" s="40">
        <v>39</v>
      </c>
      <c r="D843" s="42">
        <v>13</v>
      </c>
    </row>
    <row r="844" spans="2:4" ht="12.75">
      <c r="B844" s="39" t="s">
        <v>919</v>
      </c>
      <c r="C844" s="40">
        <v>40</v>
      </c>
      <c r="D844" s="42">
        <v>14</v>
      </c>
    </row>
    <row r="845" spans="2:4" ht="12.75">
      <c r="B845" s="39" t="s">
        <v>920</v>
      </c>
      <c r="C845" s="40">
        <v>41</v>
      </c>
      <c r="D845" s="42">
        <v>15</v>
      </c>
    </row>
    <row r="846" spans="2:4" ht="12.75">
      <c r="B846" s="39" t="s">
        <v>921</v>
      </c>
      <c r="C846" s="40">
        <v>42</v>
      </c>
      <c r="D846" s="42">
        <v>16</v>
      </c>
    </row>
    <row r="847" spans="2:4" ht="12.75">
      <c r="B847" s="39" t="s">
        <v>922</v>
      </c>
      <c r="C847" s="40">
        <v>43</v>
      </c>
      <c r="D847" s="42">
        <v>17</v>
      </c>
    </row>
    <row r="848" spans="2:4" ht="12.75">
      <c r="B848" s="39" t="s">
        <v>923</v>
      </c>
      <c r="C848" s="40">
        <v>44</v>
      </c>
      <c r="D848" s="42">
        <v>18</v>
      </c>
    </row>
    <row r="849" spans="2:4" ht="12.75">
      <c r="B849" s="39" t="s">
        <v>924</v>
      </c>
      <c r="C849" s="40">
        <v>45</v>
      </c>
      <c r="D849" s="42">
        <v>20</v>
      </c>
    </row>
    <row r="850" spans="2:4" ht="12.75">
      <c r="B850" s="39" t="s">
        <v>925</v>
      </c>
      <c r="C850" s="40">
        <v>46</v>
      </c>
      <c r="D850" s="42">
        <v>22</v>
      </c>
    </row>
    <row r="851" spans="2:4" ht="12.75">
      <c r="B851" s="49" t="s">
        <v>1450</v>
      </c>
      <c r="C851" s="40">
        <v>47</v>
      </c>
      <c r="D851" s="42">
        <v>25</v>
      </c>
    </row>
    <row r="852" spans="2:4" ht="12.75">
      <c r="B852" s="39" t="s">
        <v>1451</v>
      </c>
      <c r="C852" s="40">
        <v>48</v>
      </c>
      <c r="D852" s="42">
        <v>30</v>
      </c>
    </row>
    <row r="853" spans="2:4" ht="12.75">
      <c r="B853" s="39" t="s">
        <v>1452</v>
      </c>
      <c r="C853" s="40">
        <v>49</v>
      </c>
      <c r="D853" s="42">
        <v>45</v>
      </c>
    </row>
    <row r="854" spans="2:4" ht="12.75">
      <c r="B854" s="39" t="s">
        <v>1453</v>
      </c>
      <c r="C854" s="40">
        <v>50</v>
      </c>
      <c r="D854" s="42">
        <v>75</v>
      </c>
    </row>
    <row r="855" spans="2:4" ht="12.75">
      <c r="B855" s="39" t="s">
        <v>1454</v>
      </c>
      <c r="C855" s="40">
        <v>51</v>
      </c>
      <c r="D855" s="42">
        <v>100</v>
      </c>
    </row>
    <row r="856" spans="2:4" ht="12.75">
      <c r="B856" s="39" t="s">
        <v>1455</v>
      </c>
      <c r="C856" s="40">
        <v>52</v>
      </c>
      <c r="D856" s="42">
        <v>120</v>
      </c>
    </row>
    <row r="857" spans="2:4" ht="12.75">
      <c r="B857" s="39" t="s">
        <v>1456</v>
      </c>
      <c r="C857" s="40">
        <v>53</v>
      </c>
      <c r="D857" s="42">
        <v>20</v>
      </c>
    </row>
    <row r="858" spans="2:4" ht="12.75">
      <c r="B858" s="39" t="s">
        <v>1457</v>
      </c>
      <c r="C858" s="40">
        <v>54</v>
      </c>
      <c r="D858" s="42">
        <v>25</v>
      </c>
    </row>
    <row r="859" spans="2:4" ht="12.75">
      <c r="B859" s="39" t="s">
        <v>1458</v>
      </c>
      <c r="C859" s="40">
        <v>55</v>
      </c>
      <c r="D859" s="42">
        <v>40</v>
      </c>
    </row>
    <row r="860" spans="2:4" ht="12.75">
      <c r="B860" s="39" t="s">
        <v>1459</v>
      </c>
      <c r="C860" s="40">
        <v>56</v>
      </c>
      <c r="D860" s="42">
        <v>58</v>
      </c>
    </row>
    <row r="861" spans="2:4" ht="12.75">
      <c r="B861" s="39" t="s">
        <v>1460</v>
      </c>
      <c r="C861" s="40">
        <v>57</v>
      </c>
      <c r="D861" s="42">
        <v>90</v>
      </c>
    </row>
    <row r="862" spans="2:4" ht="12.75">
      <c r="B862" s="39" t="s">
        <v>1461</v>
      </c>
      <c r="C862" s="40">
        <v>58</v>
      </c>
      <c r="D862" s="42">
        <v>105</v>
      </c>
    </row>
    <row r="863" spans="2:4" ht="12.75">
      <c r="B863" s="39" t="s">
        <v>1462</v>
      </c>
      <c r="C863" s="40">
        <v>59</v>
      </c>
      <c r="D863" s="42">
        <v>10</v>
      </c>
    </row>
    <row r="864" spans="2:4" ht="12.75">
      <c r="B864" s="39" t="s">
        <v>1463</v>
      </c>
      <c r="C864" s="40">
        <v>60</v>
      </c>
      <c r="D864" s="42">
        <v>15</v>
      </c>
    </row>
    <row r="865" spans="2:4" ht="12.75">
      <c r="B865" s="39" t="s">
        <v>1464</v>
      </c>
      <c r="C865" s="40">
        <v>61</v>
      </c>
      <c r="D865" s="42">
        <v>20</v>
      </c>
    </row>
    <row r="866" spans="2:4" ht="12.75">
      <c r="B866" s="39" t="s">
        <v>1465</v>
      </c>
      <c r="C866" s="40">
        <v>62</v>
      </c>
      <c r="D866" s="42">
        <v>24</v>
      </c>
    </row>
    <row r="867" spans="2:4" ht="12.75">
      <c r="B867" s="39" t="s">
        <v>1466</v>
      </c>
      <c r="C867" s="40">
        <v>63</v>
      </c>
      <c r="D867" s="42">
        <v>28</v>
      </c>
    </row>
    <row r="868" spans="2:4" ht="12.75">
      <c r="B868" s="39" t="s">
        <v>531</v>
      </c>
      <c r="C868" s="40">
        <v>64</v>
      </c>
      <c r="D868" s="42">
        <v>8</v>
      </c>
    </row>
    <row r="869" spans="2:4" ht="12.75">
      <c r="B869" s="39" t="s">
        <v>532</v>
      </c>
      <c r="C869" s="40">
        <v>65</v>
      </c>
      <c r="D869" s="42">
        <v>12</v>
      </c>
    </row>
    <row r="870" spans="2:4" ht="12.75">
      <c r="B870" s="39" t="s">
        <v>533</v>
      </c>
      <c r="C870" s="40">
        <v>66</v>
      </c>
      <c r="D870" s="42">
        <v>16</v>
      </c>
    </row>
    <row r="871" spans="2:4" ht="12.75">
      <c r="B871" s="39" t="s">
        <v>534</v>
      </c>
      <c r="C871" s="40">
        <v>67</v>
      </c>
      <c r="D871" s="42">
        <v>20</v>
      </c>
    </row>
    <row r="872" spans="2:4" ht="12.75">
      <c r="B872" s="39" t="s">
        <v>535</v>
      </c>
      <c r="C872" s="40">
        <v>68</v>
      </c>
      <c r="D872" s="42">
        <v>23</v>
      </c>
    </row>
    <row r="873" spans="2:4" ht="12.75">
      <c r="B873" s="39" t="s">
        <v>536</v>
      </c>
      <c r="C873" s="40">
        <v>69</v>
      </c>
      <c r="D873" s="42">
        <v>48</v>
      </c>
    </row>
    <row r="874" spans="2:4" ht="12.75">
      <c r="B874" s="39" t="s">
        <v>537</v>
      </c>
      <c r="C874" s="40">
        <v>70</v>
      </c>
      <c r="D874" s="42">
        <v>60</v>
      </c>
    </row>
    <row r="875" spans="2:4" ht="12.75">
      <c r="B875" s="39" t="s">
        <v>538</v>
      </c>
      <c r="C875" s="40">
        <v>71</v>
      </c>
      <c r="D875" s="42">
        <v>78</v>
      </c>
    </row>
    <row r="876" spans="2:4" ht="12.75">
      <c r="B876" s="39" t="s">
        <v>539</v>
      </c>
      <c r="C876" s="40">
        <v>72</v>
      </c>
      <c r="D876" s="42">
        <v>100</v>
      </c>
    </row>
    <row r="877" spans="2:4" ht="12.75">
      <c r="B877" s="39" t="s">
        <v>540</v>
      </c>
      <c r="C877" s="40">
        <v>73</v>
      </c>
      <c r="D877" s="42">
        <v>130</v>
      </c>
    </row>
    <row r="878" spans="2:4" ht="12.75">
      <c r="B878" s="39" t="s">
        <v>541</v>
      </c>
      <c r="C878" s="40">
        <v>74</v>
      </c>
      <c r="D878" s="42">
        <v>150</v>
      </c>
    </row>
    <row r="879" spans="2:4" ht="12.75">
      <c r="B879" s="39" t="s">
        <v>542</v>
      </c>
      <c r="C879" s="40">
        <v>75</v>
      </c>
      <c r="D879" s="42">
        <v>10</v>
      </c>
    </row>
    <row r="880" spans="2:4" ht="12.75">
      <c r="B880" s="39" t="s">
        <v>544</v>
      </c>
      <c r="C880" s="40">
        <v>76</v>
      </c>
      <c r="D880" s="42">
        <v>15</v>
      </c>
    </row>
    <row r="881" spans="2:4" ht="12.75">
      <c r="B881" s="39" t="s">
        <v>545</v>
      </c>
      <c r="C881" s="40">
        <v>77</v>
      </c>
      <c r="D881" s="42">
        <v>20</v>
      </c>
    </row>
    <row r="882" spans="2:4" ht="12.75">
      <c r="B882" s="39" t="s">
        <v>546</v>
      </c>
      <c r="C882" s="40">
        <v>78</v>
      </c>
      <c r="D882" s="42">
        <v>24</v>
      </c>
    </row>
    <row r="883" spans="2:4" ht="12.75">
      <c r="B883" s="39" t="s">
        <v>543</v>
      </c>
      <c r="C883" s="40">
        <v>79</v>
      </c>
      <c r="D883" s="42">
        <v>28</v>
      </c>
    </row>
    <row r="884" spans="2:4" ht="12.75">
      <c r="B884" s="39" t="s">
        <v>547</v>
      </c>
      <c r="C884" s="40">
        <v>80</v>
      </c>
      <c r="D884" s="42">
        <v>8</v>
      </c>
    </row>
    <row r="885" spans="2:4" ht="12.75">
      <c r="B885" s="39" t="s">
        <v>548</v>
      </c>
      <c r="C885" s="40">
        <v>81</v>
      </c>
      <c r="D885" s="42">
        <v>12</v>
      </c>
    </row>
    <row r="886" spans="2:4" ht="12.75">
      <c r="B886" s="39" t="s">
        <v>549</v>
      </c>
      <c r="C886" s="40">
        <v>82</v>
      </c>
      <c r="D886" s="42">
        <v>16</v>
      </c>
    </row>
    <row r="887" spans="2:4" ht="12.75">
      <c r="B887" s="39" t="s">
        <v>550</v>
      </c>
      <c r="C887" s="40">
        <v>83</v>
      </c>
      <c r="D887" s="42">
        <v>20</v>
      </c>
    </row>
    <row r="888" spans="2:4" ht="12.75">
      <c r="B888" s="39" t="s">
        <v>551</v>
      </c>
      <c r="C888" s="40">
        <v>84</v>
      </c>
      <c r="D888" s="42">
        <v>23</v>
      </c>
    </row>
    <row r="889" spans="2:4" ht="12.75">
      <c r="B889" s="39" t="s">
        <v>552</v>
      </c>
      <c r="C889" s="40">
        <v>85</v>
      </c>
      <c r="D889" s="42">
        <v>10</v>
      </c>
    </row>
    <row r="890" spans="2:4" ht="12.75">
      <c r="B890" s="39" t="s">
        <v>553</v>
      </c>
      <c r="C890" s="40">
        <v>86</v>
      </c>
      <c r="D890" s="42">
        <v>15</v>
      </c>
    </row>
    <row r="891" spans="2:4" ht="12.75">
      <c r="B891" s="39" t="s">
        <v>554</v>
      </c>
      <c r="C891" s="40">
        <v>87</v>
      </c>
      <c r="D891" s="42">
        <v>20</v>
      </c>
    </row>
    <row r="892" spans="2:4" ht="12.75">
      <c r="B892" s="39" t="s">
        <v>210</v>
      </c>
      <c r="C892" s="40">
        <v>88</v>
      </c>
      <c r="D892" s="42">
        <v>24</v>
      </c>
    </row>
    <row r="893" spans="2:4" ht="12.75">
      <c r="B893" s="39" t="s">
        <v>211</v>
      </c>
      <c r="C893" s="40">
        <v>89</v>
      </c>
      <c r="D893" s="42">
        <v>28</v>
      </c>
    </row>
    <row r="894" spans="2:4" ht="12.75">
      <c r="B894" s="39" t="s">
        <v>212</v>
      </c>
      <c r="C894" s="40">
        <v>90</v>
      </c>
      <c r="D894" s="42">
        <v>8</v>
      </c>
    </row>
    <row r="895" spans="2:4" ht="12.75">
      <c r="B895" s="39" t="s">
        <v>213</v>
      </c>
      <c r="C895" s="40">
        <v>91</v>
      </c>
      <c r="D895" s="42">
        <v>12</v>
      </c>
    </row>
    <row r="896" spans="2:4" ht="12.75">
      <c r="B896" s="39" t="s">
        <v>214</v>
      </c>
      <c r="C896" s="40">
        <v>92</v>
      </c>
      <c r="D896" s="42">
        <v>16</v>
      </c>
    </row>
    <row r="897" spans="2:4" ht="12.75">
      <c r="B897" s="39" t="s">
        <v>215</v>
      </c>
      <c r="C897" s="40">
        <v>93</v>
      </c>
      <c r="D897" s="42">
        <v>20</v>
      </c>
    </row>
    <row r="898" spans="2:4" ht="12.75">
      <c r="B898" s="39" t="s">
        <v>216</v>
      </c>
      <c r="C898" s="40">
        <v>94</v>
      </c>
      <c r="D898" s="42">
        <v>23</v>
      </c>
    </row>
    <row r="899" ht="12.75">
      <c r="D899" s="3"/>
    </row>
    <row r="900" spans="2:6" ht="12.75">
      <c r="B900" s="50" t="s">
        <v>421</v>
      </c>
      <c r="C900" s="51">
        <v>1</v>
      </c>
      <c r="D900" s="52">
        <v>0</v>
      </c>
      <c r="E900" s="117">
        <v>1</v>
      </c>
      <c r="F900" s="117">
        <f>LOOKUP(E900,Tabel14)</f>
        <v>0</v>
      </c>
    </row>
    <row r="901" spans="2:6" ht="12.75">
      <c r="B901" s="50" t="s">
        <v>928</v>
      </c>
      <c r="C901" s="51">
        <v>2</v>
      </c>
      <c r="D901" s="52">
        <v>16</v>
      </c>
      <c r="E901" s="206" t="s">
        <v>420</v>
      </c>
      <c r="F901" s="207"/>
    </row>
    <row r="902" spans="2:4" ht="12.75">
      <c r="B902" s="50" t="s">
        <v>929</v>
      </c>
      <c r="C902" s="51">
        <v>3</v>
      </c>
      <c r="D902" s="52">
        <v>19</v>
      </c>
    </row>
    <row r="903" spans="2:6" ht="12.75">
      <c r="B903" s="50" t="s">
        <v>930</v>
      </c>
      <c r="C903" s="51">
        <v>4</v>
      </c>
      <c r="D903" s="52">
        <v>22</v>
      </c>
      <c r="E903" s="117">
        <v>1</v>
      </c>
      <c r="F903" s="117">
        <f>LOOKUP(E903,Tabel14)</f>
        <v>0</v>
      </c>
    </row>
    <row r="904" spans="2:6" ht="12.75">
      <c r="B904" s="50" t="s">
        <v>931</v>
      </c>
      <c r="C904" s="51">
        <v>5</v>
      </c>
      <c r="D904" s="52">
        <v>24</v>
      </c>
      <c r="E904" s="206" t="s">
        <v>420</v>
      </c>
      <c r="F904" s="207"/>
    </row>
    <row r="905" spans="2:4" ht="12.75">
      <c r="B905" s="50" t="s">
        <v>932</v>
      </c>
      <c r="C905" s="51">
        <v>6</v>
      </c>
      <c r="D905" s="52">
        <v>27</v>
      </c>
    </row>
    <row r="906" spans="2:6" ht="12.75">
      <c r="B906" s="50" t="s">
        <v>933</v>
      </c>
      <c r="C906" s="51">
        <v>7</v>
      </c>
      <c r="D906" s="52">
        <v>30</v>
      </c>
      <c r="E906" s="117">
        <v>1</v>
      </c>
      <c r="F906" s="117">
        <f>LOOKUP(E906,Tabel14)</f>
        <v>0</v>
      </c>
    </row>
    <row r="907" spans="2:6" ht="12.75">
      <c r="B907" s="50" t="s">
        <v>934</v>
      </c>
      <c r="C907" s="51">
        <v>8</v>
      </c>
      <c r="D907" s="52">
        <v>33</v>
      </c>
      <c r="E907" s="206" t="s">
        <v>420</v>
      </c>
      <c r="F907" s="207"/>
    </row>
    <row r="908" spans="2:4" ht="12.75">
      <c r="B908" s="50" t="s">
        <v>935</v>
      </c>
      <c r="C908" s="51">
        <v>9</v>
      </c>
      <c r="D908" s="52">
        <v>36</v>
      </c>
    </row>
    <row r="909" spans="2:6" ht="12.75">
      <c r="B909" s="50" t="s">
        <v>936</v>
      </c>
      <c r="C909" s="51">
        <v>10</v>
      </c>
      <c r="D909" s="52">
        <v>39</v>
      </c>
      <c r="E909" s="117">
        <v>1</v>
      </c>
      <c r="F909" s="117">
        <f>LOOKUP(E909,Tabel14)</f>
        <v>0</v>
      </c>
    </row>
    <row r="910" spans="2:6" ht="12.75">
      <c r="B910" s="50" t="s">
        <v>937</v>
      </c>
      <c r="C910" s="51">
        <v>11</v>
      </c>
      <c r="D910" s="52">
        <v>42</v>
      </c>
      <c r="E910" s="206" t="s">
        <v>420</v>
      </c>
      <c r="F910" s="207"/>
    </row>
    <row r="911" spans="2:4" ht="12.75">
      <c r="B911" s="50" t="s">
        <v>938</v>
      </c>
      <c r="C911" s="51">
        <v>12</v>
      </c>
      <c r="D911" s="52">
        <v>45</v>
      </c>
    </row>
    <row r="912" spans="2:4" ht="12.75">
      <c r="B912" s="50" t="s">
        <v>939</v>
      </c>
      <c r="C912" s="51">
        <v>13</v>
      </c>
      <c r="D912" s="52">
        <v>48</v>
      </c>
    </row>
    <row r="913" spans="2:4" ht="12.75">
      <c r="B913" s="50" t="s">
        <v>940</v>
      </c>
      <c r="C913" s="51">
        <v>14</v>
      </c>
      <c r="D913" s="52">
        <v>54</v>
      </c>
    </row>
    <row r="914" spans="2:4" ht="12.75">
      <c r="B914" s="50" t="s">
        <v>941</v>
      </c>
      <c r="C914" s="51">
        <v>15</v>
      </c>
      <c r="D914" s="52">
        <v>60</v>
      </c>
    </row>
    <row r="915" spans="2:4" ht="12.75">
      <c r="B915" s="50" t="s">
        <v>942</v>
      </c>
      <c r="C915" s="51">
        <v>16</v>
      </c>
      <c r="D915" s="52">
        <v>66</v>
      </c>
    </row>
    <row r="916" spans="2:4" ht="12.75">
      <c r="B916" s="50" t="s">
        <v>943</v>
      </c>
      <c r="C916" s="51">
        <v>17</v>
      </c>
      <c r="D916" s="52">
        <v>72</v>
      </c>
    </row>
    <row r="917" spans="2:4" ht="12.75">
      <c r="B917" s="50" t="s">
        <v>944</v>
      </c>
      <c r="C917" s="51">
        <v>18</v>
      </c>
      <c r="D917" s="52">
        <v>78</v>
      </c>
    </row>
    <row r="918" spans="2:4" ht="12.75">
      <c r="B918" s="50" t="s">
        <v>945</v>
      </c>
      <c r="C918" s="51">
        <v>19</v>
      </c>
      <c r="D918" s="52">
        <v>82</v>
      </c>
    </row>
    <row r="919" spans="2:4" ht="12.75">
      <c r="B919" s="50" t="s">
        <v>946</v>
      </c>
      <c r="C919" s="51">
        <v>20</v>
      </c>
      <c r="D919" s="52">
        <v>87</v>
      </c>
    </row>
    <row r="920" spans="2:4" ht="12.75">
      <c r="B920" s="50" t="s">
        <v>947</v>
      </c>
      <c r="C920" s="51">
        <v>21</v>
      </c>
      <c r="D920" s="52">
        <v>90</v>
      </c>
    </row>
    <row r="921" spans="2:4" ht="12.75">
      <c r="B921" s="50" t="s">
        <v>375</v>
      </c>
      <c r="C921" s="51">
        <v>22</v>
      </c>
      <c r="D921" s="52">
        <v>33</v>
      </c>
    </row>
    <row r="922" spans="2:4" ht="12.75">
      <c r="B922" s="50" t="s">
        <v>376</v>
      </c>
      <c r="C922" s="51">
        <v>23</v>
      </c>
      <c r="D922" s="52">
        <v>80</v>
      </c>
    </row>
    <row r="923" spans="2:4" ht="12.75">
      <c r="B923" s="50" t="s">
        <v>377</v>
      </c>
      <c r="C923" s="51">
        <v>24</v>
      </c>
      <c r="D923" s="52">
        <v>110</v>
      </c>
    </row>
    <row r="924" spans="2:4" ht="12.75">
      <c r="B924" s="50" t="s">
        <v>378</v>
      </c>
      <c r="C924" s="51">
        <v>25</v>
      </c>
      <c r="D924" s="52">
        <v>150</v>
      </c>
    </row>
    <row r="925" spans="2:4" ht="12.75">
      <c r="B925" s="50" t="s">
        <v>379</v>
      </c>
      <c r="C925" s="51">
        <v>26</v>
      </c>
      <c r="D925" s="52">
        <v>210</v>
      </c>
    </row>
    <row r="926" spans="2:4" ht="12.75">
      <c r="B926" s="50" t="s">
        <v>383</v>
      </c>
      <c r="C926" s="51">
        <v>27</v>
      </c>
      <c r="D926" s="52">
        <v>240</v>
      </c>
    </row>
    <row r="927" spans="2:4" ht="12.75">
      <c r="B927" s="50" t="s">
        <v>380</v>
      </c>
      <c r="C927" s="51">
        <v>28</v>
      </c>
      <c r="D927" s="52">
        <v>260</v>
      </c>
    </row>
    <row r="928" spans="2:4" ht="12.75">
      <c r="B928" s="50" t="s">
        <v>381</v>
      </c>
      <c r="C928" s="51">
        <v>29</v>
      </c>
      <c r="D928" s="52">
        <v>315</v>
      </c>
    </row>
    <row r="929" spans="2:4" ht="12.75">
      <c r="B929" s="50" t="s">
        <v>382</v>
      </c>
      <c r="C929" s="51">
        <v>30</v>
      </c>
      <c r="D929" s="52">
        <v>390</v>
      </c>
    </row>
    <row r="930" spans="2:4" ht="12.75">
      <c r="B930" s="50" t="s">
        <v>384</v>
      </c>
      <c r="C930" s="51">
        <v>31</v>
      </c>
      <c r="D930" s="52">
        <v>65</v>
      </c>
    </row>
    <row r="931" spans="2:4" ht="12.75">
      <c r="B931" s="50" t="s">
        <v>385</v>
      </c>
      <c r="C931" s="51">
        <v>32</v>
      </c>
      <c r="D931" s="52">
        <v>70</v>
      </c>
    </row>
    <row r="932" spans="2:4" ht="12.75">
      <c r="B932" s="50" t="s">
        <v>386</v>
      </c>
      <c r="C932" s="51">
        <v>33</v>
      </c>
      <c r="D932" s="52">
        <v>75</v>
      </c>
    </row>
    <row r="933" spans="2:4" ht="12.75">
      <c r="B933" s="50" t="s">
        <v>387</v>
      </c>
      <c r="C933" s="51">
        <v>34</v>
      </c>
      <c r="D933" s="52">
        <v>80</v>
      </c>
    </row>
    <row r="934" spans="2:4" ht="12.75">
      <c r="B934" s="50" t="s">
        <v>388</v>
      </c>
      <c r="C934" s="51">
        <v>35</v>
      </c>
      <c r="D934" s="52">
        <v>87</v>
      </c>
    </row>
    <row r="935" spans="2:4" ht="12.75">
      <c r="B935" s="50" t="s">
        <v>389</v>
      </c>
      <c r="C935" s="51">
        <v>36</v>
      </c>
      <c r="D935" s="52">
        <v>95</v>
      </c>
    </row>
    <row r="936" spans="2:4" ht="12.75">
      <c r="B936" s="50" t="s">
        <v>390</v>
      </c>
      <c r="C936" s="51">
        <v>37</v>
      </c>
      <c r="D936" s="52">
        <v>105</v>
      </c>
    </row>
    <row r="937" spans="2:4" ht="12.75">
      <c r="B937" s="50" t="s">
        <v>391</v>
      </c>
      <c r="C937" s="51">
        <v>38</v>
      </c>
      <c r="D937" s="52">
        <v>110</v>
      </c>
    </row>
    <row r="938" spans="2:4" ht="12.75">
      <c r="B938" s="50" t="s">
        <v>392</v>
      </c>
      <c r="C938" s="51">
        <v>39</v>
      </c>
      <c r="D938" s="52">
        <v>125</v>
      </c>
    </row>
    <row r="939" spans="2:4" ht="12.75">
      <c r="B939" s="50" t="s">
        <v>393</v>
      </c>
      <c r="C939" s="51">
        <v>40</v>
      </c>
      <c r="D939" s="52">
        <v>135</v>
      </c>
    </row>
    <row r="940" spans="2:4" ht="12.75">
      <c r="B940" s="50" t="s">
        <v>394</v>
      </c>
      <c r="C940" s="51">
        <v>41</v>
      </c>
      <c r="D940" s="52">
        <v>150</v>
      </c>
    </row>
    <row r="941" spans="2:4" ht="12.75">
      <c r="B941" s="50" t="s">
        <v>395</v>
      </c>
      <c r="C941" s="51">
        <v>42</v>
      </c>
      <c r="D941" s="52">
        <v>170</v>
      </c>
    </row>
    <row r="942" spans="2:4" ht="12.75">
      <c r="B942" s="50" t="s">
        <v>396</v>
      </c>
      <c r="C942" s="51">
        <v>43</v>
      </c>
      <c r="D942" s="52">
        <v>190</v>
      </c>
    </row>
    <row r="943" spans="2:4" ht="12.75">
      <c r="B943" s="50" t="s">
        <v>417</v>
      </c>
      <c r="C943" s="51">
        <v>44</v>
      </c>
      <c r="D943" s="52">
        <v>210</v>
      </c>
    </row>
    <row r="944" spans="2:4" ht="12.75">
      <c r="B944" s="50" t="s">
        <v>418</v>
      </c>
      <c r="C944" s="51">
        <v>45</v>
      </c>
      <c r="D944" s="52">
        <v>240</v>
      </c>
    </row>
    <row r="945" spans="2:4" ht="12.75">
      <c r="B945" s="50" t="s">
        <v>419</v>
      </c>
      <c r="C945" s="51">
        <v>46</v>
      </c>
      <c r="D945" s="52">
        <v>260</v>
      </c>
    </row>
    <row r="946" ht="12.75">
      <c r="D946" s="3"/>
    </row>
    <row r="947" spans="2:6" ht="12.75">
      <c r="B947" s="53" t="s">
        <v>422</v>
      </c>
      <c r="C947" s="54">
        <v>1</v>
      </c>
      <c r="D947" s="55">
        <v>0</v>
      </c>
      <c r="E947" s="118">
        <v>1</v>
      </c>
      <c r="F947" s="118">
        <f>LOOKUP(E947,Tabel15)</f>
        <v>0</v>
      </c>
    </row>
    <row r="948" spans="2:6" ht="12.75">
      <c r="B948" s="53" t="s">
        <v>423</v>
      </c>
      <c r="C948" s="54">
        <v>2</v>
      </c>
      <c r="D948" s="55">
        <v>12</v>
      </c>
      <c r="E948" s="208" t="s">
        <v>1293</v>
      </c>
      <c r="F948" s="209"/>
    </row>
    <row r="949" spans="2:4" ht="12.75">
      <c r="B949" s="53" t="s">
        <v>424</v>
      </c>
      <c r="C949" s="54">
        <v>3</v>
      </c>
      <c r="D949" s="55">
        <v>16</v>
      </c>
    </row>
    <row r="950" spans="2:6" ht="12.75">
      <c r="B950" s="53" t="s">
        <v>425</v>
      </c>
      <c r="C950" s="54">
        <v>4</v>
      </c>
      <c r="D950" s="55">
        <v>20</v>
      </c>
      <c r="E950" s="118">
        <v>1</v>
      </c>
      <c r="F950" s="118">
        <f>LOOKUP(E950,Tabel15)</f>
        <v>0</v>
      </c>
    </row>
    <row r="951" spans="2:6" ht="12.75">
      <c r="B951" s="53" t="s">
        <v>426</v>
      </c>
      <c r="C951" s="54">
        <v>5</v>
      </c>
      <c r="D951" s="55">
        <v>26</v>
      </c>
      <c r="E951" s="208" t="s">
        <v>1293</v>
      </c>
      <c r="F951" s="209"/>
    </row>
    <row r="952" spans="2:4" ht="12.75">
      <c r="B952" s="53" t="s">
        <v>427</v>
      </c>
      <c r="C952" s="54">
        <v>6</v>
      </c>
      <c r="D952" s="55">
        <v>30</v>
      </c>
    </row>
    <row r="953" spans="2:6" ht="12.75">
      <c r="B953" s="53" t="s">
        <v>428</v>
      </c>
      <c r="C953" s="54">
        <v>7</v>
      </c>
      <c r="D953" s="55">
        <v>50</v>
      </c>
      <c r="E953" s="118">
        <v>1</v>
      </c>
      <c r="F953" s="118">
        <f>LOOKUP(E953,Tabel15)</f>
        <v>0</v>
      </c>
    </row>
    <row r="954" spans="2:6" ht="12.75">
      <c r="B954" s="53" t="s">
        <v>429</v>
      </c>
      <c r="C954" s="54">
        <v>8</v>
      </c>
      <c r="D954" s="55">
        <v>75</v>
      </c>
      <c r="E954" s="208" t="s">
        <v>1293</v>
      </c>
      <c r="F954" s="209"/>
    </row>
    <row r="955" spans="2:4" ht="12.75">
      <c r="B955" s="53" t="s">
        <v>430</v>
      </c>
      <c r="C955" s="54">
        <v>9</v>
      </c>
      <c r="D955" s="55">
        <v>90</v>
      </c>
    </row>
    <row r="956" spans="2:6" ht="12.75">
      <c r="B956" s="53" t="s">
        <v>431</v>
      </c>
      <c r="C956" s="54">
        <v>10</v>
      </c>
      <c r="D956" s="55">
        <v>30</v>
      </c>
      <c r="E956" s="118">
        <v>1</v>
      </c>
      <c r="F956" s="118">
        <f>LOOKUP(E956,Tabel15)</f>
        <v>0</v>
      </c>
    </row>
    <row r="957" spans="2:6" ht="12.75">
      <c r="B957" s="53" t="s">
        <v>435</v>
      </c>
      <c r="C957" s="54">
        <v>11</v>
      </c>
      <c r="D957" s="55">
        <v>35</v>
      </c>
      <c r="E957" s="208" t="s">
        <v>1293</v>
      </c>
      <c r="F957" s="209"/>
    </row>
    <row r="958" spans="2:4" ht="12.75">
      <c r="B958" s="53" t="s">
        <v>432</v>
      </c>
      <c r="C958" s="54">
        <v>12</v>
      </c>
      <c r="D958" s="55">
        <v>45</v>
      </c>
    </row>
    <row r="959" spans="2:4" ht="12.75">
      <c r="B959" s="53" t="s">
        <v>433</v>
      </c>
      <c r="C959" s="54">
        <v>13</v>
      </c>
      <c r="D959" s="55">
        <v>60</v>
      </c>
    </row>
    <row r="960" spans="2:4" ht="12.75">
      <c r="B960" s="53" t="s">
        <v>434</v>
      </c>
      <c r="C960" s="54">
        <v>14</v>
      </c>
      <c r="D960" s="55">
        <v>75</v>
      </c>
    </row>
    <row r="961" spans="2:4" ht="12.75">
      <c r="B961" s="53" t="s">
        <v>436</v>
      </c>
      <c r="C961" s="54">
        <v>15</v>
      </c>
      <c r="D961" s="55">
        <v>20</v>
      </c>
    </row>
    <row r="962" spans="2:6" ht="12.75">
      <c r="B962" s="53" t="s">
        <v>437</v>
      </c>
      <c r="C962" s="54">
        <v>16</v>
      </c>
      <c r="D962" s="55">
        <v>25</v>
      </c>
      <c r="F962" s="119"/>
    </row>
    <row r="963" spans="2:4" ht="12.75">
      <c r="B963" s="53" t="s">
        <v>849</v>
      </c>
      <c r="C963" s="54">
        <v>17</v>
      </c>
      <c r="D963" s="55">
        <v>35</v>
      </c>
    </row>
    <row r="964" spans="2:4" ht="12.75">
      <c r="B964" s="53" t="s">
        <v>1256</v>
      </c>
      <c r="C964" s="54">
        <v>18</v>
      </c>
      <c r="D964" s="55">
        <v>40</v>
      </c>
    </row>
    <row r="965" spans="2:4" ht="12.75">
      <c r="B965" s="53" t="s">
        <v>1257</v>
      </c>
      <c r="C965" s="54">
        <v>19</v>
      </c>
      <c r="D965" s="55">
        <v>45</v>
      </c>
    </row>
    <row r="966" spans="2:4" ht="12.75">
      <c r="B966" s="53" t="s">
        <v>1258</v>
      </c>
      <c r="C966" s="54">
        <v>20</v>
      </c>
      <c r="D966" s="55">
        <v>50</v>
      </c>
    </row>
    <row r="967" spans="2:4" ht="12.75">
      <c r="B967" s="53" t="s">
        <v>1259</v>
      </c>
      <c r="C967" s="54">
        <v>21</v>
      </c>
      <c r="D967" s="55">
        <v>60</v>
      </c>
    </row>
    <row r="968" spans="2:4" ht="12.75">
      <c r="B968" s="53" t="s">
        <v>1260</v>
      </c>
      <c r="C968" s="54">
        <v>22</v>
      </c>
      <c r="D968" s="55">
        <v>75</v>
      </c>
    </row>
    <row r="969" spans="2:4" ht="12.75">
      <c r="B969" s="53" t="s">
        <v>1261</v>
      </c>
      <c r="C969" s="54">
        <v>23</v>
      </c>
      <c r="D969" s="55">
        <v>90</v>
      </c>
    </row>
    <row r="970" spans="2:4" ht="12.75">
      <c r="B970" s="53" t="s">
        <v>1262</v>
      </c>
      <c r="C970" s="54">
        <v>24</v>
      </c>
      <c r="D970" s="55">
        <v>42</v>
      </c>
    </row>
    <row r="971" spans="2:4" ht="12.75">
      <c r="B971" s="53" t="s">
        <v>1263</v>
      </c>
      <c r="C971" s="54">
        <v>25</v>
      </c>
      <c r="D971" s="55">
        <v>48</v>
      </c>
    </row>
    <row r="972" spans="2:4" ht="12.75">
      <c r="B972" s="53" t="s">
        <v>1264</v>
      </c>
      <c r="C972" s="54">
        <v>26</v>
      </c>
      <c r="D972" s="55">
        <v>53</v>
      </c>
    </row>
    <row r="973" spans="2:4" ht="12.75">
      <c r="B973" s="53" t="s">
        <v>1265</v>
      </c>
      <c r="C973" s="54">
        <v>27</v>
      </c>
      <c r="D973" s="55">
        <v>64</v>
      </c>
    </row>
    <row r="974" spans="2:4" ht="12.75">
      <c r="B974" s="53" t="s">
        <v>1266</v>
      </c>
      <c r="C974" s="54">
        <v>28</v>
      </c>
      <c r="D974" s="55">
        <v>80</v>
      </c>
    </row>
    <row r="975" spans="2:4" ht="12.75">
      <c r="B975" s="53" t="s">
        <v>1267</v>
      </c>
      <c r="C975" s="54">
        <v>29</v>
      </c>
      <c r="D975" s="55">
        <v>95</v>
      </c>
    </row>
    <row r="976" spans="2:4" ht="12.75">
      <c r="B976" s="53" t="s">
        <v>1268</v>
      </c>
      <c r="C976" s="54">
        <v>30</v>
      </c>
      <c r="D976" s="55">
        <v>75</v>
      </c>
    </row>
    <row r="977" spans="2:4" ht="12.75">
      <c r="B977" s="53" t="s">
        <v>1269</v>
      </c>
      <c r="C977" s="54">
        <v>31</v>
      </c>
      <c r="D977" s="55">
        <v>105</v>
      </c>
    </row>
    <row r="978" spans="2:4" ht="12.75">
      <c r="B978" s="53" t="s">
        <v>1270</v>
      </c>
      <c r="C978" s="54">
        <v>32</v>
      </c>
      <c r="D978" s="55">
        <v>120</v>
      </c>
    </row>
    <row r="979" spans="2:4" ht="12.75">
      <c r="B979" s="53" t="s">
        <v>1271</v>
      </c>
      <c r="C979" s="54">
        <v>33</v>
      </c>
      <c r="D979" s="55">
        <v>150</v>
      </c>
    </row>
    <row r="980" spans="2:4" ht="12.75">
      <c r="B980" s="53" t="s">
        <v>1272</v>
      </c>
      <c r="C980" s="54">
        <v>34</v>
      </c>
      <c r="D980" s="55">
        <v>200</v>
      </c>
    </row>
    <row r="981" spans="2:4" ht="12.75">
      <c r="B981" s="53" t="s">
        <v>1273</v>
      </c>
      <c r="C981" s="54">
        <v>35</v>
      </c>
      <c r="D981" s="55">
        <v>270</v>
      </c>
    </row>
    <row r="982" spans="2:4" ht="12.75">
      <c r="B982" s="53" t="s">
        <v>1274</v>
      </c>
      <c r="C982" s="54">
        <v>36</v>
      </c>
      <c r="D982" s="55">
        <v>30</v>
      </c>
    </row>
    <row r="983" spans="2:4" ht="12.75">
      <c r="B983" s="53" t="s">
        <v>1275</v>
      </c>
      <c r="C983" s="54">
        <v>37</v>
      </c>
      <c r="D983" s="55">
        <v>15</v>
      </c>
    </row>
    <row r="984" spans="2:4" ht="12.75">
      <c r="B984" s="53" t="s">
        <v>1276</v>
      </c>
      <c r="C984" s="54">
        <v>38</v>
      </c>
      <c r="D984" s="55">
        <v>20</v>
      </c>
    </row>
    <row r="985" spans="2:4" ht="12.75">
      <c r="B985" s="53" t="s">
        <v>1277</v>
      </c>
      <c r="C985" s="54">
        <v>39</v>
      </c>
      <c r="D985" s="55">
        <v>28</v>
      </c>
    </row>
    <row r="986" spans="2:4" ht="12.75">
      <c r="B986" s="53" t="s">
        <v>1278</v>
      </c>
      <c r="C986" s="54">
        <v>40</v>
      </c>
      <c r="D986" s="55">
        <v>40</v>
      </c>
    </row>
    <row r="987" spans="2:4" ht="12.75">
      <c r="B987" s="53" t="s">
        <v>1279</v>
      </c>
      <c r="C987" s="54">
        <v>41</v>
      </c>
      <c r="D987" s="55">
        <v>45</v>
      </c>
    </row>
    <row r="988" spans="2:4" ht="12.75">
      <c r="B988" s="53" t="s">
        <v>1280</v>
      </c>
      <c r="C988" s="54">
        <v>42</v>
      </c>
      <c r="D988" s="55">
        <v>60</v>
      </c>
    </row>
    <row r="989" spans="2:4" ht="12.75">
      <c r="B989" s="53" t="s">
        <v>1281</v>
      </c>
      <c r="C989" s="54">
        <v>43</v>
      </c>
      <c r="D989" s="55">
        <v>90</v>
      </c>
    </row>
    <row r="990" spans="2:4" ht="12.75">
      <c r="B990" s="53" t="s">
        <v>1282</v>
      </c>
      <c r="C990" s="54">
        <v>44</v>
      </c>
      <c r="D990" s="55">
        <v>135</v>
      </c>
    </row>
    <row r="991" spans="2:4" ht="12.75">
      <c r="B991" s="53" t="s">
        <v>1283</v>
      </c>
      <c r="C991" s="54">
        <v>45</v>
      </c>
      <c r="D991" s="55">
        <v>180</v>
      </c>
    </row>
    <row r="992" spans="2:4" ht="12.75">
      <c r="B992" s="53" t="s">
        <v>1284</v>
      </c>
      <c r="C992" s="54">
        <v>46</v>
      </c>
      <c r="D992" s="55">
        <v>240</v>
      </c>
    </row>
    <row r="993" spans="2:4" ht="12.75">
      <c r="B993" s="53" t="s">
        <v>1285</v>
      </c>
      <c r="C993" s="54">
        <v>47</v>
      </c>
      <c r="D993" s="55">
        <v>300</v>
      </c>
    </row>
    <row r="994" spans="2:4" ht="12.75">
      <c r="B994" s="53" t="s">
        <v>1286</v>
      </c>
      <c r="C994" s="54">
        <v>48</v>
      </c>
      <c r="D994" s="55">
        <v>56</v>
      </c>
    </row>
    <row r="995" spans="2:4" ht="12.75">
      <c r="B995" s="53" t="s">
        <v>1287</v>
      </c>
      <c r="C995" s="54">
        <v>49</v>
      </c>
      <c r="D995" s="55">
        <v>75</v>
      </c>
    </row>
    <row r="996" spans="2:4" ht="12.75">
      <c r="B996" s="53" t="s">
        <v>1288</v>
      </c>
      <c r="C996" s="54">
        <v>50</v>
      </c>
      <c r="D996" s="55">
        <v>112</v>
      </c>
    </row>
    <row r="997" spans="2:4" ht="12.75">
      <c r="B997" s="53" t="s">
        <v>1289</v>
      </c>
      <c r="C997" s="54">
        <v>51</v>
      </c>
      <c r="D997" s="55">
        <v>168</v>
      </c>
    </row>
    <row r="998" spans="2:4" ht="12.75">
      <c r="B998" s="53" t="s">
        <v>1290</v>
      </c>
      <c r="C998" s="54">
        <v>52</v>
      </c>
      <c r="D998" s="55">
        <v>225</v>
      </c>
    </row>
    <row r="999" spans="2:4" ht="12.75">
      <c r="B999" s="53" t="s">
        <v>1291</v>
      </c>
      <c r="C999" s="54">
        <v>53</v>
      </c>
      <c r="D999" s="55">
        <v>300</v>
      </c>
    </row>
    <row r="1000" spans="2:4" ht="12.75">
      <c r="B1000" s="53" t="s">
        <v>1292</v>
      </c>
      <c r="C1000" s="54">
        <v>54</v>
      </c>
      <c r="D1000" s="55">
        <v>375</v>
      </c>
    </row>
    <row r="1001" ht="12.75">
      <c r="D1001" s="3"/>
    </row>
    <row r="1002" spans="2:6" ht="12.75">
      <c r="B1002" s="56" t="s">
        <v>1294</v>
      </c>
      <c r="C1002" s="57">
        <v>1</v>
      </c>
      <c r="D1002" s="58">
        <v>0</v>
      </c>
      <c r="E1002" s="120">
        <v>1</v>
      </c>
      <c r="F1002" s="120">
        <f>LOOKUP(E1002,Tabel16)</f>
        <v>0</v>
      </c>
    </row>
    <row r="1003" spans="2:6" ht="12.75">
      <c r="B1003" s="56" t="s">
        <v>1295</v>
      </c>
      <c r="C1003" s="57">
        <v>2</v>
      </c>
      <c r="D1003" s="58">
        <v>75</v>
      </c>
      <c r="E1003" s="185" t="s">
        <v>589</v>
      </c>
      <c r="F1003" s="186"/>
    </row>
    <row r="1004" spans="2:4" ht="12.75">
      <c r="B1004" s="56" t="s">
        <v>1296</v>
      </c>
      <c r="C1004" s="57">
        <v>3</v>
      </c>
      <c r="D1004" s="58">
        <v>105</v>
      </c>
    </row>
    <row r="1005" spans="2:6" ht="12.75">
      <c r="B1005" s="56" t="s">
        <v>1297</v>
      </c>
      <c r="C1005" s="57">
        <v>4</v>
      </c>
      <c r="D1005" s="58">
        <v>150</v>
      </c>
      <c r="E1005" s="120">
        <v>1</v>
      </c>
      <c r="F1005" s="120">
        <f>LOOKUP(E1005,Tabel16)</f>
        <v>0</v>
      </c>
    </row>
    <row r="1006" spans="2:6" ht="12.75">
      <c r="B1006" s="56" t="s">
        <v>1298</v>
      </c>
      <c r="C1006" s="57">
        <v>5</v>
      </c>
      <c r="D1006" s="58">
        <v>210</v>
      </c>
      <c r="E1006" s="185" t="s">
        <v>589</v>
      </c>
      <c r="F1006" s="186"/>
    </row>
    <row r="1007" spans="2:4" ht="12.75">
      <c r="B1007" s="56" t="s">
        <v>1299</v>
      </c>
      <c r="C1007" s="57">
        <v>6</v>
      </c>
      <c r="D1007" s="58">
        <v>270</v>
      </c>
    </row>
    <row r="1008" spans="2:6" ht="12.75">
      <c r="B1008" s="56" t="s">
        <v>1300</v>
      </c>
      <c r="C1008" s="57">
        <v>7</v>
      </c>
      <c r="D1008" s="58">
        <v>360</v>
      </c>
      <c r="E1008" s="120">
        <v>1</v>
      </c>
      <c r="F1008" s="120">
        <f>LOOKUP(E1008,Tabel16)</f>
        <v>0</v>
      </c>
    </row>
    <row r="1009" spans="2:6" ht="12.75">
      <c r="B1009" s="56" t="s">
        <v>1301</v>
      </c>
      <c r="C1009" s="57">
        <v>8</v>
      </c>
      <c r="D1009" s="58">
        <v>480</v>
      </c>
      <c r="E1009" s="185" t="s">
        <v>589</v>
      </c>
      <c r="F1009" s="186"/>
    </row>
    <row r="1010" spans="2:4" ht="12.75">
      <c r="B1010" s="56" t="s">
        <v>871</v>
      </c>
      <c r="C1010" s="57">
        <v>9</v>
      </c>
      <c r="D1010" s="58">
        <v>60</v>
      </c>
    </row>
    <row r="1011" spans="2:6" ht="12.75">
      <c r="B1011" s="56" t="s">
        <v>872</v>
      </c>
      <c r="C1011" s="57">
        <v>10</v>
      </c>
      <c r="D1011" s="58">
        <v>15</v>
      </c>
      <c r="E1011" s="120">
        <v>1</v>
      </c>
      <c r="F1011" s="120">
        <f>LOOKUP(E1011,Tabel16)</f>
        <v>0</v>
      </c>
    </row>
    <row r="1012" spans="2:6" ht="12.75">
      <c r="B1012" s="56" t="s">
        <v>307</v>
      </c>
      <c r="C1012" s="57">
        <v>11</v>
      </c>
      <c r="D1012" s="58">
        <v>40</v>
      </c>
      <c r="E1012" s="185" t="s">
        <v>589</v>
      </c>
      <c r="F1012" s="186"/>
    </row>
    <row r="1013" spans="2:4" ht="12.75">
      <c r="B1013" s="56" t="s">
        <v>306</v>
      </c>
      <c r="C1013" s="57">
        <v>12</v>
      </c>
      <c r="D1013" s="58">
        <v>120</v>
      </c>
    </row>
    <row r="1014" spans="2:4" ht="12.75">
      <c r="B1014" s="56" t="s">
        <v>308</v>
      </c>
      <c r="C1014" s="57">
        <v>13</v>
      </c>
      <c r="D1014" s="58">
        <v>150</v>
      </c>
    </row>
    <row r="1015" spans="2:4" ht="12.75">
      <c r="B1015" s="56" t="s">
        <v>309</v>
      </c>
      <c r="C1015" s="57">
        <v>14</v>
      </c>
      <c r="D1015" s="58">
        <v>180</v>
      </c>
    </row>
    <row r="1016" spans="2:4" ht="12.75">
      <c r="B1016" s="56" t="s">
        <v>311</v>
      </c>
      <c r="C1016" s="57">
        <v>15</v>
      </c>
      <c r="D1016" s="58">
        <v>75</v>
      </c>
    </row>
    <row r="1017" spans="2:4" ht="12.75">
      <c r="B1017" s="56" t="s">
        <v>310</v>
      </c>
      <c r="C1017" s="57">
        <v>16</v>
      </c>
      <c r="D1017" s="58">
        <v>105</v>
      </c>
    </row>
    <row r="1018" spans="2:4" ht="12.75">
      <c r="B1018" s="56" t="s">
        <v>312</v>
      </c>
      <c r="C1018" s="57">
        <v>17</v>
      </c>
      <c r="D1018" s="58">
        <v>135</v>
      </c>
    </row>
    <row r="1019" spans="2:4" ht="12.75">
      <c r="B1019" s="56" t="s">
        <v>313</v>
      </c>
      <c r="C1019" s="57">
        <v>18</v>
      </c>
      <c r="D1019" s="58">
        <v>180</v>
      </c>
    </row>
    <row r="1020" spans="2:4" ht="12.75">
      <c r="B1020" s="56" t="s">
        <v>314</v>
      </c>
      <c r="C1020" s="57">
        <v>19</v>
      </c>
      <c r="D1020" s="58">
        <v>90</v>
      </c>
    </row>
    <row r="1021" spans="2:4" ht="12.75">
      <c r="B1021" s="56" t="s">
        <v>315</v>
      </c>
      <c r="C1021" s="57">
        <v>20</v>
      </c>
      <c r="D1021" s="58">
        <v>120</v>
      </c>
    </row>
    <row r="1022" spans="2:4" ht="12.75">
      <c r="B1022" s="56" t="s">
        <v>316</v>
      </c>
      <c r="C1022" s="57">
        <v>21</v>
      </c>
      <c r="D1022" s="58">
        <v>150</v>
      </c>
    </row>
    <row r="1023" spans="2:4" ht="12.75">
      <c r="B1023" s="56" t="s">
        <v>317</v>
      </c>
      <c r="C1023" s="57">
        <v>22</v>
      </c>
      <c r="D1023" s="58">
        <v>180</v>
      </c>
    </row>
    <row r="1024" spans="2:4" ht="12.75">
      <c r="B1024" s="56" t="s">
        <v>1697</v>
      </c>
      <c r="C1024" s="57">
        <v>23</v>
      </c>
      <c r="D1024" s="58">
        <v>60</v>
      </c>
    </row>
    <row r="1025" spans="2:4" ht="12.75">
      <c r="B1025" s="56" t="s">
        <v>1698</v>
      </c>
      <c r="C1025" s="57">
        <v>24</v>
      </c>
      <c r="D1025" s="58">
        <v>90</v>
      </c>
    </row>
    <row r="1026" spans="2:4" ht="12.75">
      <c r="B1026" s="56" t="s">
        <v>1699</v>
      </c>
      <c r="C1026" s="57">
        <v>25</v>
      </c>
      <c r="D1026" s="58">
        <v>120</v>
      </c>
    </row>
    <row r="1027" spans="2:4" ht="12.75">
      <c r="B1027" s="56" t="s">
        <v>1700</v>
      </c>
      <c r="C1027" s="57">
        <v>26</v>
      </c>
      <c r="D1027" s="58">
        <v>165</v>
      </c>
    </row>
    <row r="1028" spans="2:4" ht="12.75">
      <c r="B1028" s="56" t="s">
        <v>1701</v>
      </c>
      <c r="C1028" s="57">
        <v>27</v>
      </c>
      <c r="D1028" s="58">
        <v>120</v>
      </c>
    </row>
    <row r="1029" spans="2:4" ht="12.75">
      <c r="B1029" s="56" t="s">
        <v>1702</v>
      </c>
      <c r="C1029" s="57">
        <v>28</v>
      </c>
      <c r="D1029" s="58">
        <v>115</v>
      </c>
    </row>
    <row r="1030" spans="2:4" ht="12.75">
      <c r="B1030" s="56" t="s">
        <v>1703</v>
      </c>
      <c r="C1030" s="57">
        <v>29</v>
      </c>
      <c r="D1030" s="58">
        <v>110</v>
      </c>
    </row>
    <row r="1031" spans="2:4" ht="12.75">
      <c r="B1031" s="56" t="s">
        <v>1704</v>
      </c>
      <c r="C1031" s="57">
        <v>30</v>
      </c>
      <c r="D1031" s="58">
        <v>100</v>
      </c>
    </row>
    <row r="1032" spans="2:4" ht="12.75">
      <c r="B1032" s="56" t="s">
        <v>1705</v>
      </c>
      <c r="C1032" s="57">
        <v>31</v>
      </c>
      <c r="D1032" s="58">
        <v>95</v>
      </c>
    </row>
    <row r="1033" spans="2:4" ht="12.75">
      <c r="B1033" s="56" t="s">
        <v>1706</v>
      </c>
      <c r="C1033" s="57">
        <v>32</v>
      </c>
      <c r="D1033" s="58">
        <v>90</v>
      </c>
    </row>
    <row r="1034" spans="2:4" ht="12.75">
      <c r="B1034" s="56" t="s">
        <v>1707</v>
      </c>
      <c r="C1034" s="57">
        <v>33</v>
      </c>
      <c r="D1034" s="58">
        <v>105</v>
      </c>
    </row>
    <row r="1035" spans="2:4" ht="12.75">
      <c r="B1035" s="56" t="s">
        <v>1708</v>
      </c>
      <c r="C1035" s="57">
        <v>34</v>
      </c>
      <c r="D1035" s="58">
        <v>100</v>
      </c>
    </row>
    <row r="1036" spans="2:4" ht="12.75">
      <c r="B1036" s="56" t="s">
        <v>1709</v>
      </c>
      <c r="C1036" s="57">
        <v>35</v>
      </c>
      <c r="D1036" s="58">
        <v>95</v>
      </c>
    </row>
    <row r="1037" spans="2:4" ht="12.75">
      <c r="B1037" s="56" t="s">
        <v>1710</v>
      </c>
      <c r="C1037" s="57">
        <v>36</v>
      </c>
      <c r="D1037" s="58">
        <v>15</v>
      </c>
    </row>
    <row r="1038" spans="2:4" ht="12.75">
      <c r="B1038" s="56" t="s">
        <v>1711</v>
      </c>
      <c r="C1038" s="57">
        <v>37</v>
      </c>
      <c r="D1038" s="58">
        <v>20</v>
      </c>
    </row>
    <row r="1039" spans="2:4" ht="12.75">
      <c r="B1039" s="56" t="s">
        <v>1712</v>
      </c>
      <c r="C1039" s="57">
        <v>38</v>
      </c>
      <c r="D1039" s="58">
        <v>20</v>
      </c>
    </row>
    <row r="1040" spans="2:4" ht="12.75">
      <c r="B1040" s="56" t="s">
        <v>1713</v>
      </c>
      <c r="C1040" s="57">
        <v>39</v>
      </c>
      <c r="D1040" s="58">
        <v>25</v>
      </c>
    </row>
    <row r="1041" spans="2:4" ht="12.75">
      <c r="B1041" s="56" t="s">
        <v>555</v>
      </c>
      <c r="C1041" s="57">
        <v>40</v>
      </c>
      <c r="D1041" s="58">
        <v>30</v>
      </c>
    </row>
    <row r="1042" spans="2:4" ht="12.75">
      <c r="B1042" s="56" t="s">
        <v>556</v>
      </c>
      <c r="C1042" s="57">
        <v>41</v>
      </c>
      <c r="D1042" s="58">
        <v>35</v>
      </c>
    </row>
    <row r="1043" spans="2:4" ht="12.75">
      <c r="B1043" s="56" t="s">
        <v>557</v>
      </c>
      <c r="C1043" s="57">
        <v>42</v>
      </c>
      <c r="D1043" s="58">
        <v>40</v>
      </c>
    </row>
    <row r="1044" spans="2:4" ht="12.75">
      <c r="B1044" s="56" t="s">
        <v>558</v>
      </c>
      <c r="C1044" s="57">
        <v>43</v>
      </c>
      <c r="D1044" s="58">
        <v>45</v>
      </c>
    </row>
    <row r="1045" spans="2:4" ht="12.75">
      <c r="B1045" s="56" t="s">
        <v>559</v>
      </c>
      <c r="C1045" s="57">
        <v>44</v>
      </c>
      <c r="D1045" s="58">
        <v>50</v>
      </c>
    </row>
    <row r="1046" spans="2:4" ht="12.75">
      <c r="B1046" s="56" t="s">
        <v>560</v>
      </c>
      <c r="C1046" s="57">
        <v>45</v>
      </c>
      <c r="D1046" s="58">
        <v>40</v>
      </c>
    </row>
    <row r="1047" spans="2:4" ht="12.75">
      <c r="B1047" s="56" t="s">
        <v>561</v>
      </c>
      <c r="C1047" s="57">
        <v>46</v>
      </c>
      <c r="D1047" s="58">
        <v>50</v>
      </c>
    </row>
    <row r="1048" spans="2:4" ht="12.75">
      <c r="B1048" s="56" t="s">
        <v>562</v>
      </c>
      <c r="C1048" s="57">
        <v>47</v>
      </c>
      <c r="D1048" s="58">
        <v>55</v>
      </c>
    </row>
    <row r="1049" spans="2:4" ht="12.75">
      <c r="B1049" s="56" t="s">
        <v>563</v>
      </c>
      <c r="C1049" s="57">
        <v>48</v>
      </c>
      <c r="D1049" s="58">
        <v>60</v>
      </c>
    </row>
    <row r="1050" spans="2:4" ht="12.75">
      <c r="B1050" s="56" t="s">
        <v>564</v>
      </c>
      <c r="C1050" s="57">
        <v>49</v>
      </c>
      <c r="D1050" s="58">
        <v>70</v>
      </c>
    </row>
    <row r="1051" spans="2:4" ht="12.75">
      <c r="B1051" s="56" t="s">
        <v>565</v>
      </c>
      <c r="C1051" s="57">
        <v>50</v>
      </c>
      <c r="D1051" s="58">
        <v>60</v>
      </c>
    </row>
    <row r="1052" spans="2:4" ht="12.75">
      <c r="B1052" s="56" t="s">
        <v>566</v>
      </c>
      <c r="C1052" s="57">
        <v>51</v>
      </c>
      <c r="D1052" s="58">
        <v>70</v>
      </c>
    </row>
    <row r="1053" spans="2:4" ht="12.75">
      <c r="B1053" s="56" t="s">
        <v>567</v>
      </c>
      <c r="C1053" s="57">
        <v>52</v>
      </c>
      <c r="D1053" s="58">
        <v>80</v>
      </c>
    </row>
    <row r="1054" spans="2:4" ht="12.75">
      <c r="B1054" s="56" t="s">
        <v>568</v>
      </c>
      <c r="C1054" s="57">
        <v>53</v>
      </c>
      <c r="D1054" s="58">
        <v>90</v>
      </c>
    </row>
    <row r="1055" spans="2:4" ht="12.75">
      <c r="B1055" s="56" t="s">
        <v>569</v>
      </c>
      <c r="C1055" s="57">
        <v>54</v>
      </c>
      <c r="D1055" s="58">
        <v>300</v>
      </c>
    </row>
    <row r="1056" spans="2:4" ht="12.75">
      <c r="B1056" s="56" t="s">
        <v>570</v>
      </c>
      <c r="C1056" s="57">
        <v>55</v>
      </c>
      <c r="D1056" s="58">
        <v>450</v>
      </c>
    </row>
    <row r="1057" spans="2:4" ht="12.75">
      <c r="B1057" s="56" t="s">
        <v>571</v>
      </c>
      <c r="C1057" s="57">
        <v>56</v>
      </c>
      <c r="D1057" s="58">
        <v>600</v>
      </c>
    </row>
    <row r="1058" spans="2:4" ht="12.75">
      <c r="B1058" s="56" t="s">
        <v>572</v>
      </c>
      <c r="C1058" s="57">
        <v>57</v>
      </c>
      <c r="D1058" s="58">
        <v>750</v>
      </c>
    </row>
    <row r="1059" spans="2:4" ht="12.75">
      <c r="B1059" s="56" t="s">
        <v>573</v>
      </c>
      <c r="C1059" s="57">
        <v>58</v>
      </c>
      <c r="D1059" s="58">
        <v>900</v>
      </c>
    </row>
    <row r="1060" spans="2:4" ht="12.75">
      <c r="B1060" s="56" t="s">
        <v>574</v>
      </c>
      <c r="C1060" s="57">
        <v>59</v>
      </c>
      <c r="D1060" s="58">
        <v>1050</v>
      </c>
    </row>
    <row r="1061" spans="2:4" ht="12.75">
      <c r="B1061" s="56" t="s">
        <v>575</v>
      </c>
      <c r="C1061" s="57">
        <v>60</v>
      </c>
      <c r="D1061" s="58">
        <v>1200</v>
      </c>
    </row>
    <row r="1062" spans="2:4" ht="12.75">
      <c r="B1062" s="56" t="s">
        <v>576</v>
      </c>
      <c r="C1062" s="57">
        <v>61</v>
      </c>
      <c r="D1062" s="58">
        <v>1350</v>
      </c>
    </row>
    <row r="1063" spans="2:4" ht="12.75">
      <c r="B1063" s="56" t="s">
        <v>577</v>
      </c>
      <c r="C1063" s="57">
        <v>62</v>
      </c>
      <c r="D1063" s="58">
        <v>1500</v>
      </c>
    </row>
    <row r="1064" spans="2:4" ht="12.75">
      <c r="B1064" s="56" t="s">
        <v>578</v>
      </c>
      <c r="C1064" s="57">
        <v>63</v>
      </c>
      <c r="D1064" s="58">
        <v>1650</v>
      </c>
    </row>
    <row r="1065" spans="2:4" ht="12.75">
      <c r="B1065" s="56" t="s">
        <v>579</v>
      </c>
      <c r="C1065" s="57">
        <v>64</v>
      </c>
      <c r="D1065" s="58">
        <v>1800</v>
      </c>
    </row>
    <row r="1066" spans="2:4" ht="12.75">
      <c r="B1066" s="56" t="s">
        <v>580</v>
      </c>
      <c r="C1066" s="57">
        <v>65</v>
      </c>
      <c r="D1066" s="58">
        <v>1950</v>
      </c>
    </row>
    <row r="1067" spans="2:4" ht="12.75">
      <c r="B1067" s="56" t="s">
        <v>581</v>
      </c>
      <c r="C1067" s="57">
        <v>66</v>
      </c>
      <c r="D1067" s="58">
        <v>45</v>
      </c>
    </row>
    <row r="1068" spans="2:4" ht="12.75">
      <c r="B1068" s="56" t="s">
        <v>582</v>
      </c>
      <c r="C1068" s="57">
        <v>67</v>
      </c>
      <c r="D1068" s="58">
        <v>60</v>
      </c>
    </row>
    <row r="1069" spans="2:4" ht="12.75">
      <c r="B1069" s="56" t="s">
        <v>583</v>
      </c>
      <c r="C1069" s="57">
        <v>68</v>
      </c>
      <c r="D1069" s="58">
        <v>90</v>
      </c>
    </row>
    <row r="1070" spans="2:4" ht="12.75">
      <c r="B1070" s="56" t="s">
        <v>584</v>
      </c>
      <c r="C1070" s="57">
        <v>69</v>
      </c>
      <c r="D1070" s="58">
        <v>10</v>
      </c>
    </row>
    <row r="1071" spans="2:4" ht="12.75">
      <c r="B1071" s="56" t="s">
        <v>588</v>
      </c>
      <c r="C1071" s="57">
        <v>70</v>
      </c>
      <c r="D1071" s="58">
        <v>430</v>
      </c>
    </row>
    <row r="1072" spans="2:4" ht="12.75">
      <c r="B1072" s="56" t="s">
        <v>587</v>
      </c>
      <c r="C1072" s="57">
        <v>71</v>
      </c>
      <c r="D1072" s="58">
        <v>660</v>
      </c>
    </row>
    <row r="1073" spans="2:4" ht="12.75">
      <c r="B1073" s="56" t="s">
        <v>586</v>
      </c>
      <c r="C1073" s="57">
        <v>72</v>
      </c>
      <c r="D1073" s="58">
        <v>840</v>
      </c>
    </row>
    <row r="1074" spans="2:4" ht="12.75">
      <c r="B1074" s="56" t="s">
        <v>585</v>
      </c>
      <c r="C1074" s="57">
        <v>73</v>
      </c>
      <c r="D1074" s="58">
        <v>1200</v>
      </c>
    </row>
    <row r="1075" ht="12.75">
      <c r="D1075" s="3"/>
    </row>
    <row r="1076" spans="2:6" ht="12.75">
      <c r="B1076" s="59" t="s">
        <v>590</v>
      </c>
      <c r="C1076" s="60">
        <v>1</v>
      </c>
      <c r="D1076" s="61">
        <v>0</v>
      </c>
      <c r="E1076" s="121">
        <v>1</v>
      </c>
      <c r="F1076" s="121">
        <f>LOOKUP(E1076,Tabel17)</f>
        <v>0</v>
      </c>
    </row>
    <row r="1077" spans="2:6" ht="12.75">
      <c r="B1077" s="59" t="s">
        <v>334</v>
      </c>
      <c r="C1077" s="60">
        <v>2</v>
      </c>
      <c r="D1077" s="61">
        <v>35</v>
      </c>
      <c r="E1077" s="179" t="s">
        <v>592</v>
      </c>
      <c r="F1077" s="180"/>
    </row>
    <row r="1078" spans="2:4" ht="12.75">
      <c r="B1078" s="59" t="s">
        <v>336</v>
      </c>
      <c r="C1078" s="60">
        <v>3</v>
      </c>
      <c r="D1078" s="61">
        <v>30</v>
      </c>
    </row>
    <row r="1079" spans="2:6" ht="12.75">
      <c r="B1079" s="59" t="s">
        <v>337</v>
      </c>
      <c r="C1079" s="60">
        <v>4</v>
      </c>
      <c r="D1079" s="61">
        <v>25</v>
      </c>
      <c r="E1079" s="121">
        <v>1</v>
      </c>
      <c r="F1079" s="121">
        <f>LOOKUP(E1079,Tabel17)</f>
        <v>0</v>
      </c>
    </row>
    <row r="1080" spans="2:6" ht="12.75">
      <c r="B1080" s="59" t="s">
        <v>338</v>
      </c>
      <c r="C1080" s="60">
        <v>5</v>
      </c>
      <c r="D1080" s="61">
        <v>30</v>
      </c>
      <c r="E1080" s="179" t="s">
        <v>592</v>
      </c>
      <c r="F1080" s="180"/>
    </row>
    <row r="1081" spans="2:4" ht="12.75">
      <c r="B1081" s="59" t="s">
        <v>339</v>
      </c>
      <c r="C1081" s="60">
        <v>6</v>
      </c>
      <c r="D1081" s="61">
        <v>35</v>
      </c>
    </row>
    <row r="1082" spans="2:4" ht="12.75">
      <c r="B1082" s="59" t="s">
        <v>656</v>
      </c>
      <c r="C1082" s="60">
        <v>7</v>
      </c>
      <c r="D1082" s="61">
        <v>35</v>
      </c>
    </row>
    <row r="1083" spans="2:4" ht="12.75">
      <c r="B1083" s="59" t="s">
        <v>657</v>
      </c>
      <c r="C1083" s="60">
        <v>8</v>
      </c>
      <c r="D1083" s="61">
        <v>30</v>
      </c>
    </row>
    <row r="1084" spans="2:4" ht="12.75">
      <c r="B1084" s="59" t="s">
        <v>658</v>
      </c>
      <c r="C1084" s="60">
        <v>9</v>
      </c>
      <c r="D1084" s="61">
        <v>10</v>
      </c>
    </row>
    <row r="1085" spans="2:4" ht="12.75">
      <c r="B1085" s="59" t="s">
        <v>659</v>
      </c>
      <c r="C1085" s="60">
        <v>10</v>
      </c>
      <c r="D1085" s="61">
        <v>60</v>
      </c>
    </row>
    <row r="1086" spans="2:4" ht="12.75">
      <c r="B1086" s="59" t="s">
        <v>660</v>
      </c>
      <c r="C1086" s="60">
        <v>11</v>
      </c>
      <c r="D1086" s="61">
        <v>40</v>
      </c>
    </row>
    <row r="1087" spans="2:4" ht="12.75">
      <c r="B1087" s="59" t="s">
        <v>661</v>
      </c>
      <c r="C1087" s="60">
        <v>12</v>
      </c>
      <c r="D1087" s="61">
        <v>20</v>
      </c>
    </row>
    <row r="1088" spans="2:4" ht="12.75">
      <c r="B1088" s="59" t="s">
        <v>662</v>
      </c>
      <c r="C1088" s="60">
        <v>13</v>
      </c>
      <c r="D1088" s="61">
        <v>35</v>
      </c>
    </row>
    <row r="1089" spans="2:4" ht="12.75">
      <c r="B1089" s="59" t="s">
        <v>663</v>
      </c>
      <c r="C1089" s="60">
        <v>14</v>
      </c>
      <c r="D1089" s="61">
        <v>25</v>
      </c>
    </row>
    <row r="1090" spans="2:4" ht="12.75">
      <c r="B1090" s="59" t="s">
        <v>664</v>
      </c>
      <c r="C1090" s="60">
        <v>15</v>
      </c>
      <c r="D1090" s="61">
        <v>15</v>
      </c>
    </row>
    <row r="1091" spans="2:4" ht="12.75">
      <c r="B1091" s="59" t="s">
        <v>665</v>
      </c>
      <c r="C1091" s="60">
        <v>16</v>
      </c>
      <c r="D1091" s="61">
        <v>30</v>
      </c>
    </row>
    <row r="1092" spans="2:4" ht="12.75">
      <c r="B1092" s="59" t="s">
        <v>666</v>
      </c>
      <c r="C1092" s="60">
        <v>17</v>
      </c>
      <c r="D1092" s="61">
        <v>30</v>
      </c>
    </row>
    <row r="1093" spans="2:4" ht="12.75">
      <c r="B1093" s="59" t="s">
        <v>667</v>
      </c>
      <c r="C1093" s="60">
        <v>18</v>
      </c>
      <c r="D1093" s="61">
        <v>40</v>
      </c>
    </row>
    <row r="1094" spans="2:4" ht="12.75">
      <c r="B1094" s="59" t="s">
        <v>668</v>
      </c>
      <c r="C1094" s="60">
        <v>19</v>
      </c>
      <c r="D1094" s="61">
        <v>30</v>
      </c>
    </row>
    <row r="1095" spans="2:4" ht="12.75">
      <c r="B1095" s="59" t="s">
        <v>669</v>
      </c>
      <c r="C1095" s="60">
        <v>20</v>
      </c>
      <c r="D1095" s="61">
        <v>30</v>
      </c>
    </row>
    <row r="1096" spans="2:4" ht="12.75">
      <c r="B1096" s="59" t="s">
        <v>670</v>
      </c>
      <c r="C1096" s="60">
        <v>21</v>
      </c>
      <c r="D1096" s="61">
        <v>30</v>
      </c>
    </row>
    <row r="1097" spans="2:4" ht="12.75">
      <c r="B1097" s="59" t="s">
        <v>671</v>
      </c>
      <c r="C1097" s="60">
        <v>22</v>
      </c>
      <c r="D1097" s="61">
        <v>45</v>
      </c>
    </row>
    <row r="1098" spans="2:4" ht="12.75">
      <c r="B1098" s="59" t="s">
        <v>672</v>
      </c>
      <c r="C1098" s="60">
        <v>23</v>
      </c>
      <c r="D1098" s="61">
        <v>100</v>
      </c>
    </row>
    <row r="1099" spans="2:4" ht="12.75">
      <c r="B1099" s="59" t="s">
        <v>673</v>
      </c>
      <c r="C1099" s="60">
        <v>24</v>
      </c>
      <c r="D1099" s="61">
        <v>40</v>
      </c>
    </row>
    <row r="1100" spans="2:4" ht="12.75">
      <c r="B1100" s="59" t="s">
        <v>674</v>
      </c>
      <c r="C1100" s="60">
        <v>25</v>
      </c>
      <c r="D1100" s="61">
        <v>20</v>
      </c>
    </row>
    <row r="1101" spans="2:4" ht="12.75">
      <c r="B1101" s="59" t="s">
        <v>675</v>
      </c>
      <c r="C1101" s="60">
        <v>26</v>
      </c>
      <c r="D1101" s="61">
        <v>40</v>
      </c>
    </row>
    <row r="1102" spans="2:4" ht="12.75">
      <c r="B1102" s="59" t="s">
        <v>676</v>
      </c>
      <c r="C1102" s="60">
        <v>27</v>
      </c>
      <c r="D1102" s="61">
        <v>60</v>
      </c>
    </row>
    <row r="1103" spans="2:4" ht="12.75">
      <c r="B1103" s="59" t="s">
        <v>677</v>
      </c>
      <c r="C1103" s="60">
        <v>28</v>
      </c>
      <c r="D1103" s="61">
        <v>30</v>
      </c>
    </row>
    <row r="1104" spans="2:4" ht="12.75">
      <c r="B1104" s="59" t="s">
        <v>678</v>
      </c>
      <c r="C1104" s="60">
        <v>29</v>
      </c>
      <c r="D1104" s="61">
        <v>75</v>
      </c>
    </row>
    <row r="1105" spans="2:4" ht="12.75">
      <c r="B1105" s="59" t="s">
        <v>679</v>
      </c>
      <c r="C1105" s="60">
        <v>30</v>
      </c>
      <c r="D1105" s="61">
        <v>75</v>
      </c>
    </row>
    <row r="1106" spans="2:4" ht="12.75">
      <c r="B1106" s="59" t="s">
        <v>680</v>
      </c>
      <c r="C1106" s="60">
        <v>31</v>
      </c>
      <c r="D1106" s="61">
        <v>45</v>
      </c>
    </row>
    <row r="1107" spans="2:4" ht="12.75">
      <c r="B1107" s="59" t="s">
        <v>591</v>
      </c>
      <c r="C1107" s="60">
        <v>32</v>
      </c>
      <c r="D1107" s="61">
        <v>30</v>
      </c>
    </row>
    <row r="1108" spans="2:4" ht="12.75">
      <c r="B1108" s="59" t="s">
        <v>681</v>
      </c>
      <c r="C1108" s="60">
        <v>33</v>
      </c>
      <c r="D1108" s="61">
        <v>60</v>
      </c>
    </row>
    <row r="1109" spans="2:4" ht="12.75">
      <c r="B1109" s="59" t="s">
        <v>682</v>
      </c>
      <c r="C1109" s="60">
        <v>34</v>
      </c>
      <c r="D1109" s="61">
        <v>15</v>
      </c>
    </row>
    <row r="1110" spans="2:4" ht="12.75">
      <c r="B1110" s="59" t="s">
        <v>683</v>
      </c>
      <c r="C1110" s="60">
        <v>35</v>
      </c>
      <c r="D1110" s="61">
        <v>20</v>
      </c>
    </row>
    <row r="1111" spans="2:4" ht="12.75">
      <c r="B1111" s="59" t="s">
        <v>684</v>
      </c>
      <c r="C1111" s="60">
        <v>36</v>
      </c>
      <c r="D1111" s="61">
        <v>20</v>
      </c>
    </row>
    <row r="1112" spans="2:4" ht="12.75">
      <c r="B1112" s="59" t="s">
        <v>685</v>
      </c>
      <c r="C1112" s="60">
        <v>37</v>
      </c>
      <c r="D1112" s="61">
        <v>30</v>
      </c>
    </row>
    <row r="1113" spans="2:4" ht="12.75">
      <c r="B1113" s="59" t="s">
        <v>686</v>
      </c>
      <c r="C1113" s="60">
        <v>38</v>
      </c>
      <c r="D1113" s="61">
        <v>36</v>
      </c>
    </row>
    <row r="1114" spans="2:4" ht="12.75">
      <c r="B1114" s="59" t="s">
        <v>687</v>
      </c>
      <c r="C1114" s="60">
        <v>39</v>
      </c>
      <c r="D1114" s="61">
        <v>54</v>
      </c>
    </row>
    <row r="1115" spans="2:4" ht="12.75">
      <c r="B1115" s="59" t="s">
        <v>688</v>
      </c>
      <c r="C1115" s="60">
        <v>40</v>
      </c>
      <c r="D1115" s="61">
        <v>36</v>
      </c>
    </row>
    <row r="1116" spans="2:4" ht="12.75">
      <c r="B1116" s="59" t="s">
        <v>689</v>
      </c>
      <c r="C1116" s="60">
        <v>41</v>
      </c>
      <c r="D1116" s="61">
        <v>54</v>
      </c>
    </row>
    <row r="1117" spans="2:4" ht="12.75">
      <c r="B1117" s="59" t="s">
        <v>690</v>
      </c>
      <c r="C1117" s="60">
        <v>42</v>
      </c>
      <c r="D1117" s="61">
        <v>36</v>
      </c>
    </row>
    <row r="1118" spans="2:4" ht="12.75">
      <c r="B1118" s="59" t="s">
        <v>691</v>
      </c>
      <c r="C1118" s="60">
        <v>43</v>
      </c>
      <c r="D1118" s="61">
        <v>54</v>
      </c>
    </row>
    <row r="1119" spans="2:4" ht="12.75">
      <c r="B1119" s="59" t="s">
        <v>692</v>
      </c>
      <c r="C1119" s="60">
        <v>44</v>
      </c>
      <c r="D1119" s="61">
        <v>54</v>
      </c>
    </row>
    <row r="1120" spans="2:4" ht="12.75">
      <c r="B1120" s="59" t="s">
        <v>693</v>
      </c>
      <c r="C1120" s="60">
        <v>45</v>
      </c>
      <c r="D1120" s="61">
        <v>78</v>
      </c>
    </row>
    <row r="1121" spans="2:4" ht="12.75">
      <c r="B1121" s="59" t="s">
        <v>694</v>
      </c>
      <c r="C1121" s="60">
        <v>46</v>
      </c>
      <c r="D1121" s="61">
        <v>78</v>
      </c>
    </row>
    <row r="1122" ht="12.75">
      <c r="D1122" s="3"/>
    </row>
    <row r="1123" spans="2:6" ht="12.75">
      <c r="B1123" s="62" t="s">
        <v>609</v>
      </c>
      <c r="C1123" s="63">
        <v>1</v>
      </c>
      <c r="D1123" s="64">
        <v>0</v>
      </c>
      <c r="E1123" s="122">
        <v>1</v>
      </c>
      <c r="F1123" s="122">
        <f>LOOKUP(E1123,Tabel18)</f>
        <v>0</v>
      </c>
    </row>
    <row r="1124" spans="2:6" ht="12.75">
      <c r="B1124" s="62" t="s">
        <v>593</v>
      </c>
      <c r="C1124" s="63">
        <v>2</v>
      </c>
      <c r="D1124" s="64">
        <v>90</v>
      </c>
      <c r="E1124" s="183" t="s">
        <v>617</v>
      </c>
      <c r="F1124" s="184"/>
    </row>
    <row r="1125" spans="2:4" ht="12.75">
      <c r="B1125" s="62" t="s">
        <v>594</v>
      </c>
      <c r="C1125" s="63">
        <v>3</v>
      </c>
      <c r="D1125" s="64">
        <v>115</v>
      </c>
    </row>
    <row r="1126" spans="2:6" ht="12.75">
      <c r="B1126" s="62" t="s">
        <v>595</v>
      </c>
      <c r="C1126" s="63">
        <v>4</v>
      </c>
      <c r="D1126" s="64">
        <v>135</v>
      </c>
      <c r="E1126" s="122">
        <v>1</v>
      </c>
      <c r="F1126" s="122">
        <f>LOOKUP(E1126,Tabel18)</f>
        <v>0</v>
      </c>
    </row>
    <row r="1127" spans="2:6" ht="12.75">
      <c r="B1127" s="62" t="s">
        <v>596</v>
      </c>
      <c r="C1127" s="63">
        <v>5</v>
      </c>
      <c r="D1127" s="64">
        <v>160</v>
      </c>
      <c r="E1127" s="183" t="s">
        <v>617</v>
      </c>
      <c r="F1127" s="184"/>
    </row>
    <row r="1128" spans="2:4" ht="12.75">
      <c r="B1128" s="62" t="s">
        <v>597</v>
      </c>
      <c r="C1128" s="63">
        <v>6</v>
      </c>
      <c r="D1128" s="64">
        <v>180</v>
      </c>
    </row>
    <row r="1129" spans="2:4" ht="12.75">
      <c r="B1129" s="62" t="s">
        <v>598</v>
      </c>
      <c r="C1129" s="63">
        <v>7</v>
      </c>
      <c r="D1129" s="64">
        <v>240</v>
      </c>
    </row>
    <row r="1130" spans="2:4" ht="12.75">
      <c r="B1130" s="62" t="s">
        <v>599</v>
      </c>
      <c r="C1130" s="63">
        <v>8</v>
      </c>
      <c r="D1130" s="64">
        <v>110</v>
      </c>
    </row>
    <row r="1131" spans="2:4" ht="12.75">
      <c r="B1131" s="62" t="s">
        <v>600</v>
      </c>
      <c r="C1131" s="63">
        <v>9</v>
      </c>
      <c r="D1131" s="64">
        <v>135</v>
      </c>
    </row>
    <row r="1132" spans="2:4" ht="12.75">
      <c r="B1132" s="62" t="s">
        <v>601</v>
      </c>
      <c r="C1132" s="63">
        <v>10</v>
      </c>
      <c r="D1132" s="64">
        <v>155</v>
      </c>
    </row>
    <row r="1133" spans="2:4" ht="12.75">
      <c r="B1133" s="62" t="s">
        <v>602</v>
      </c>
      <c r="C1133" s="63">
        <v>11</v>
      </c>
      <c r="D1133" s="64">
        <v>180</v>
      </c>
    </row>
    <row r="1134" spans="2:4" ht="12.75">
      <c r="B1134" s="62" t="s">
        <v>603</v>
      </c>
      <c r="C1134" s="63">
        <v>12</v>
      </c>
      <c r="D1134" s="64">
        <v>200</v>
      </c>
    </row>
    <row r="1135" spans="2:4" ht="12.75">
      <c r="B1135" s="62" t="s">
        <v>604</v>
      </c>
      <c r="C1135" s="63">
        <v>13</v>
      </c>
      <c r="D1135" s="64">
        <v>260</v>
      </c>
    </row>
    <row r="1136" spans="2:4" ht="12.75">
      <c r="B1136" s="62" t="s">
        <v>605</v>
      </c>
      <c r="C1136" s="63">
        <v>14</v>
      </c>
      <c r="D1136" s="64">
        <v>140</v>
      </c>
    </row>
    <row r="1137" spans="2:4" ht="12.75">
      <c r="B1137" s="62" t="s">
        <v>606</v>
      </c>
      <c r="C1137" s="63">
        <v>15</v>
      </c>
      <c r="D1137" s="64">
        <v>160</v>
      </c>
    </row>
    <row r="1138" spans="2:4" ht="12.75">
      <c r="B1138" s="62" t="s">
        <v>607</v>
      </c>
      <c r="C1138" s="63">
        <v>16</v>
      </c>
      <c r="D1138" s="64">
        <v>180</v>
      </c>
    </row>
    <row r="1139" spans="2:4" ht="12.75">
      <c r="B1139" s="62" t="s">
        <v>608</v>
      </c>
      <c r="C1139" s="63">
        <v>17</v>
      </c>
      <c r="D1139" s="64">
        <v>240</v>
      </c>
    </row>
    <row r="1140" spans="2:4" ht="12.75">
      <c r="B1140" s="62" t="s">
        <v>1621</v>
      </c>
      <c r="C1140" s="63">
        <v>18</v>
      </c>
      <c r="D1140" s="65">
        <v>350</v>
      </c>
    </row>
    <row r="1141" spans="2:4" ht="12.75">
      <c r="B1141" s="62" t="s">
        <v>1622</v>
      </c>
      <c r="C1141" s="63">
        <v>19</v>
      </c>
      <c r="D1141" s="65">
        <v>400</v>
      </c>
    </row>
    <row r="1142" spans="2:4" ht="12.75">
      <c r="B1142" s="62" t="s">
        <v>1624</v>
      </c>
      <c r="C1142" s="63">
        <v>20</v>
      </c>
      <c r="D1142" s="65">
        <v>500</v>
      </c>
    </row>
    <row r="1143" spans="2:4" ht="12.75">
      <c r="B1143" s="62" t="s">
        <v>1623</v>
      </c>
      <c r="C1143" s="63">
        <v>21</v>
      </c>
      <c r="D1143" s="65">
        <v>700</v>
      </c>
    </row>
    <row r="1144" spans="2:4" ht="12.75">
      <c r="B1144" s="62" t="s">
        <v>1625</v>
      </c>
      <c r="C1144" s="63">
        <v>22</v>
      </c>
      <c r="D1144" s="65">
        <v>900</v>
      </c>
    </row>
    <row r="1145" spans="2:4" ht="12.75">
      <c r="B1145" s="62" t="s">
        <v>1626</v>
      </c>
      <c r="C1145" s="63">
        <v>23</v>
      </c>
      <c r="D1145" s="65">
        <v>1200</v>
      </c>
    </row>
    <row r="1146" spans="2:4" ht="12.75">
      <c r="B1146" s="62" t="s">
        <v>1627</v>
      </c>
      <c r="C1146" s="63">
        <v>24</v>
      </c>
      <c r="D1146" s="65">
        <v>1600</v>
      </c>
    </row>
    <row r="1147" spans="2:4" ht="12.75">
      <c r="B1147" s="62" t="s">
        <v>1628</v>
      </c>
      <c r="C1147" s="63">
        <v>25</v>
      </c>
      <c r="D1147" s="65">
        <v>2200</v>
      </c>
    </row>
    <row r="1148" spans="2:4" ht="12.75">
      <c r="B1148" s="62" t="s">
        <v>1629</v>
      </c>
      <c r="C1148" s="63">
        <v>26</v>
      </c>
      <c r="D1148" s="65">
        <v>2800</v>
      </c>
    </row>
    <row r="1149" spans="2:4" ht="12.75">
      <c r="B1149" s="62" t="s">
        <v>1630</v>
      </c>
      <c r="C1149" s="63">
        <v>27</v>
      </c>
      <c r="D1149" s="65">
        <v>3400</v>
      </c>
    </row>
    <row r="1150" spans="2:4" ht="12.75">
      <c r="B1150" s="62" t="s">
        <v>1631</v>
      </c>
      <c r="C1150" s="63">
        <v>28</v>
      </c>
      <c r="D1150" s="65">
        <v>4200</v>
      </c>
    </row>
    <row r="1151" spans="2:4" ht="12.75">
      <c r="B1151" s="66" t="s">
        <v>1423</v>
      </c>
      <c r="C1151" s="63">
        <v>29</v>
      </c>
      <c r="D1151" s="67">
        <v>420</v>
      </c>
    </row>
    <row r="1152" spans="2:4" ht="12.75">
      <c r="B1152" s="66" t="s">
        <v>1424</v>
      </c>
      <c r="C1152" s="63">
        <v>30</v>
      </c>
      <c r="D1152" s="67">
        <v>480</v>
      </c>
    </row>
    <row r="1153" spans="2:4" ht="12.75">
      <c r="B1153" s="66" t="s">
        <v>1425</v>
      </c>
      <c r="C1153" s="63">
        <v>31</v>
      </c>
      <c r="D1153" s="67">
        <v>570</v>
      </c>
    </row>
    <row r="1154" spans="2:4" ht="12.75">
      <c r="B1154" s="66" t="s">
        <v>1426</v>
      </c>
      <c r="C1154" s="63">
        <v>32</v>
      </c>
      <c r="D1154" s="67">
        <v>660</v>
      </c>
    </row>
    <row r="1155" spans="2:4" ht="12.75">
      <c r="B1155" s="62" t="s">
        <v>610</v>
      </c>
      <c r="C1155" s="63">
        <v>33</v>
      </c>
      <c r="D1155" s="64">
        <v>25</v>
      </c>
    </row>
    <row r="1156" spans="2:4" ht="12.75">
      <c r="B1156" s="62" t="s">
        <v>611</v>
      </c>
      <c r="C1156" s="63">
        <v>34</v>
      </c>
      <c r="D1156" s="64">
        <v>25</v>
      </c>
    </row>
    <row r="1157" spans="2:4" ht="12.75">
      <c r="B1157" s="62" t="s">
        <v>616</v>
      </c>
      <c r="C1157" s="63">
        <v>35</v>
      </c>
      <c r="D1157" s="64">
        <v>60</v>
      </c>
    </row>
    <row r="1158" spans="2:4" ht="12.75">
      <c r="B1158" s="62" t="s">
        <v>615</v>
      </c>
      <c r="C1158" s="63">
        <v>36</v>
      </c>
      <c r="D1158" s="64">
        <v>35</v>
      </c>
    </row>
    <row r="1159" spans="2:4" ht="12.75">
      <c r="B1159" s="62" t="s">
        <v>612</v>
      </c>
      <c r="C1159" s="63">
        <v>37</v>
      </c>
      <c r="D1159" s="64">
        <v>32</v>
      </c>
    </row>
    <row r="1160" spans="2:4" ht="12.75">
      <c r="B1160" s="62" t="s">
        <v>613</v>
      </c>
      <c r="C1160" s="63">
        <v>38</v>
      </c>
      <c r="D1160" s="64">
        <v>35</v>
      </c>
    </row>
    <row r="1161" spans="2:4" ht="12.75">
      <c r="B1161" s="62" t="s">
        <v>614</v>
      </c>
      <c r="C1161" s="63">
        <v>39</v>
      </c>
      <c r="D1161" s="64">
        <v>45</v>
      </c>
    </row>
    <row r="1162" spans="2:4" ht="12.75">
      <c r="B1162" s="17"/>
      <c r="C1162" s="18"/>
      <c r="D1162" s="19"/>
    </row>
    <row r="1163" spans="2:6" ht="12.75">
      <c r="B1163" s="68" t="s">
        <v>1739</v>
      </c>
      <c r="C1163" s="69">
        <v>1</v>
      </c>
      <c r="D1163" s="70">
        <v>0</v>
      </c>
      <c r="E1163" s="123">
        <v>1</v>
      </c>
      <c r="F1163" s="123">
        <f>LOOKUP(E1163,Tabel19)</f>
        <v>0</v>
      </c>
    </row>
    <row r="1164" spans="2:6" ht="12.75">
      <c r="B1164" s="68" t="s">
        <v>618</v>
      </c>
      <c r="C1164" s="69">
        <v>2</v>
      </c>
      <c r="D1164" s="70">
        <v>10</v>
      </c>
      <c r="E1164" s="181" t="s">
        <v>1738</v>
      </c>
      <c r="F1164" s="182"/>
    </row>
    <row r="1165" spans="2:4" ht="12.75">
      <c r="B1165" s="68" t="s">
        <v>619</v>
      </c>
      <c r="C1165" s="69">
        <v>3</v>
      </c>
      <c r="D1165" s="70">
        <v>12</v>
      </c>
    </row>
    <row r="1166" spans="2:6" ht="12.75">
      <c r="B1166" s="68" t="s">
        <v>620</v>
      </c>
      <c r="C1166" s="69">
        <v>4</v>
      </c>
      <c r="D1166" s="70">
        <v>18</v>
      </c>
      <c r="E1166" s="123">
        <v>1</v>
      </c>
      <c r="F1166" s="123">
        <f>LOOKUP(E1166,Tabel19)</f>
        <v>0</v>
      </c>
    </row>
    <row r="1167" spans="2:6" ht="12.75">
      <c r="B1167" s="68" t="s">
        <v>621</v>
      </c>
      <c r="C1167" s="69">
        <v>5</v>
      </c>
      <c r="D1167" s="70">
        <v>21</v>
      </c>
      <c r="E1167" s="181" t="s">
        <v>1738</v>
      </c>
      <c r="F1167" s="182"/>
    </row>
    <row r="1168" spans="2:4" ht="12.75">
      <c r="B1168" s="68" t="s">
        <v>622</v>
      </c>
      <c r="C1168" s="69">
        <v>6</v>
      </c>
      <c r="D1168" s="70">
        <v>23</v>
      </c>
    </row>
    <row r="1169" spans="2:6" ht="12.75">
      <c r="B1169" s="68" t="s">
        <v>623</v>
      </c>
      <c r="C1169" s="69">
        <v>7</v>
      </c>
      <c r="D1169" s="70">
        <v>26</v>
      </c>
      <c r="E1169" s="123">
        <v>1</v>
      </c>
      <c r="F1169" s="123">
        <f>LOOKUP(E1169,Tabel19)</f>
        <v>0</v>
      </c>
    </row>
    <row r="1170" spans="2:6" ht="12.75">
      <c r="B1170" s="68" t="s">
        <v>624</v>
      </c>
      <c r="C1170" s="69">
        <v>8</v>
      </c>
      <c r="D1170" s="70">
        <v>30</v>
      </c>
      <c r="E1170" s="181" t="s">
        <v>1738</v>
      </c>
      <c r="F1170" s="182"/>
    </row>
    <row r="1171" spans="2:4" ht="12.75">
      <c r="B1171" s="68" t="s">
        <v>625</v>
      </c>
      <c r="C1171" s="69">
        <v>9</v>
      </c>
      <c r="D1171" s="70">
        <v>32</v>
      </c>
    </row>
    <row r="1172" spans="2:6" ht="12.75">
      <c r="B1172" s="68" t="s">
        <v>626</v>
      </c>
      <c r="C1172" s="69">
        <v>10</v>
      </c>
      <c r="D1172" s="70">
        <v>37</v>
      </c>
      <c r="E1172" s="123">
        <v>1</v>
      </c>
      <c r="F1172" s="123">
        <f>LOOKUP(E1172,Tabel19)</f>
        <v>0</v>
      </c>
    </row>
    <row r="1173" spans="2:6" ht="12.75">
      <c r="B1173" s="68" t="s">
        <v>627</v>
      </c>
      <c r="C1173" s="69">
        <v>11</v>
      </c>
      <c r="D1173" s="70">
        <v>45</v>
      </c>
      <c r="E1173" s="181" t="s">
        <v>1738</v>
      </c>
      <c r="F1173" s="182"/>
    </row>
    <row r="1174" spans="2:4" ht="12.75">
      <c r="B1174" s="68" t="s">
        <v>628</v>
      </c>
      <c r="C1174" s="69">
        <v>12</v>
      </c>
      <c r="D1174" s="70">
        <v>9</v>
      </c>
    </row>
    <row r="1175" spans="2:4" ht="12.75">
      <c r="B1175" s="68" t="s">
        <v>293</v>
      </c>
      <c r="C1175" s="69">
        <v>13</v>
      </c>
      <c r="D1175" s="70">
        <v>10</v>
      </c>
    </row>
    <row r="1176" spans="2:4" ht="12.75">
      <c r="B1176" s="68" t="s">
        <v>294</v>
      </c>
      <c r="C1176" s="69">
        <v>14</v>
      </c>
      <c r="D1176" s="70">
        <v>11</v>
      </c>
    </row>
    <row r="1177" spans="2:4" ht="12.75">
      <c r="B1177" s="68" t="s">
        <v>295</v>
      </c>
      <c r="C1177" s="69">
        <v>15</v>
      </c>
      <c r="D1177" s="70">
        <v>12</v>
      </c>
    </row>
    <row r="1178" spans="2:4" ht="12.75">
      <c r="B1178" s="68" t="s">
        <v>296</v>
      </c>
      <c r="C1178" s="69">
        <v>16</v>
      </c>
      <c r="D1178" s="70">
        <v>13</v>
      </c>
    </row>
    <row r="1179" spans="2:4" ht="12.75">
      <c r="B1179" s="68" t="s">
        <v>297</v>
      </c>
      <c r="C1179" s="69">
        <v>17</v>
      </c>
      <c r="D1179" s="70">
        <v>15</v>
      </c>
    </row>
    <row r="1180" spans="2:4" ht="12.75">
      <c r="B1180" s="68" t="s">
        <v>298</v>
      </c>
      <c r="C1180" s="69">
        <v>18</v>
      </c>
      <c r="D1180" s="70">
        <v>17</v>
      </c>
    </row>
    <row r="1181" spans="2:4" ht="12.75">
      <c r="B1181" s="68" t="s">
        <v>299</v>
      </c>
      <c r="C1181" s="69">
        <v>19</v>
      </c>
      <c r="D1181" s="70">
        <v>19</v>
      </c>
    </row>
    <row r="1182" spans="2:4" ht="12.75">
      <c r="B1182" s="68" t="s">
        <v>300</v>
      </c>
      <c r="C1182" s="69">
        <v>20</v>
      </c>
      <c r="D1182" s="70">
        <v>22</v>
      </c>
    </row>
    <row r="1183" spans="2:4" ht="12.75">
      <c r="B1183" s="68" t="s">
        <v>301</v>
      </c>
      <c r="C1183" s="69">
        <v>21</v>
      </c>
      <c r="D1183" s="70">
        <v>27</v>
      </c>
    </row>
    <row r="1184" spans="2:4" ht="12.75">
      <c r="B1184" s="68" t="s">
        <v>629</v>
      </c>
      <c r="C1184" s="69">
        <v>22</v>
      </c>
      <c r="D1184" s="70">
        <v>4</v>
      </c>
    </row>
    <row r="1185" spans="2:4" ht="12.75">
      <c r="B1185" s="68" t="s">
        <v>630</v>
      </c>
      <c r="C1185" s="69">
        <v>23</v>
      </c>
      <c r="D1185" s="70">
        <v>6</v>
      </c>
    </row>
    <row r="1186" spans="2:4" ht="12.75">
      <c r="B1186" s="68" t="s">
        <v>631</v>
      </c>
      <c r="C1186" s="69">
        <v>24</v>
      </c>
      <c r="D1186" s="70">
        <v>7</v>
      </c>
    </row>
    <row r="1187" spans="2:4" ht="12.75">
      <c r="B1187" s="68" t="s">
        <v>632</v>
      </c>
      <c r="C1187" s="69">
        <v>25</v>
      </c>
      <c r="D1187" s="70">
        <v>8</v>
      </c>
    </row>
    <row r="1188" spans="2:4" ht="12.75">
      <c r="B1188" s="68" t="s">
        <v>633</v>
      </c>
      <c r="C1188" s="69">
        <v>26</v>
      </c>
      <c r="D1188" s="70">
        <v>10</v>
      </c>
    </row>
    <row r="1189" spans="2:4" ht="12.75">
      <c r="B1189" s="68" t="s">
        <v>634</v>
      </c>
      <c r="C1189" s="69">
        <v>27</v>
      </c>
      <c r="D1189" s="70">
        <v>10</v>
      </c>
    </row>
    <row r="1190" spans="2:4" ht="12.75">
      <c r="B1190" s="68" t="s">
        <v>635</v>
      </c>
      <c r="C1190" s="69">
        <v>28</v>
      </c>
      <c r="D1190" s="70">
        <v>12</v>
      </c>
    </row>
    <row r="1191" spans="2:4" ht="12.75">
      <c r="B1191" s="68" t="s">
        <v>636</v>
      </c>
      <c r="C1191" s="69">
        <v>29</v>
      </c>
      <c r="D1191" s="70">
        <v>18</v>
      </c>
    </row>
    <row r="1192" spans="2:4" ht="12.75">
      <c r="B1192" s="68" t="s">
        <v>637</v>
      </c>
      <c r="C1192" s="69">
        <v>30</v>
      </c>
      <c r="D1192" s="70">
        <v>21</v>
      </c>
    </row>
    <row r="1193" spans="2:4" ht="12.75">
      <c r="B1193" s="68" t="s">
        <v>638</v>
      </c>
      <c r="C1193" s="69">
        <v>31</v>
      </c>
      <c r="D1193" s="70">
        <v>23</v>
      </c>
    </row>
    <row r="1194" spans="2:4" ht="12.75">
      <c r="B1194" s="68" t="s">
        <v>639</v>
      </c>
      <c r="C1194" s="69">
        <v>32</v>
      </c>
      <c r="D1194" s="70">
        <v>26</v>
      </c>
    </row>
    <row r="1195" spans="2:4" ht="12.75">
      <c r="B1195" s="68" t="s">
        <v>640</v>
      </c>
      <c r="C1195" s="69">
        <v>33</v>
      </c>
      <c r="D1195" s="70">
        <v>30</v>
      </c>
    </row>
    <row r="1196" spans="2:4" ht="12.75">
      <c r="B1196" s="68" t="s">
        <v>1331</v>
      </c>
      <c r="C1196" s="69">
        <v>34</v>
      </c>
      <c r="D1196" s="70">
        <v>11</v>
      </c>
    </row>
    <row r="1197" spans="2:4" ht="12.75">
      <c r="B1197" s="68" t="s">
        <v>1332</v>
      </c>
      <c r="C1197" s="69">
        <v>35</v>
      </c>
      <c r="D1197" s="70">
        <v>12</v>
      </c>
    </row>
    <row r="1198" spans="2:4" ht="12.75">
      <c r="B1198" s="68" t="s">
        <v>1333</v>
      </c>
      <c r="C1198" s="69">
        <v>36</v>
      </c>
      <c r="D1198" s="70">
        <v>18</v>
      </c>
    </row>
    <row r="1199" spans="2:4" ht="12.75">
      <c r="B1199" s="68" t="s">
        <v>1334</v>
      </c>
      <c r="C1199" s="69">
        <v>37</v>
      </c>
      <c r="D1199" s="70">
        <v>21</v>
      </c>
    </row>
    <row r="1200" spans="2:4" ht="12.75">
      <c r="B1200" s="68" t="s">
        <v>1335</v>
      </c>
      <c r="C1200" s="69">
        <v>38</v>
      </c>
      <c r="D1200" s="70">
        <v>23</v>
      </c>
    </row>
    <row r="1201" spans="2:4" ht="12.75">
      <c r="B1201" s="68" t="s">
        <v>1336</v>
      </c>
      <c r="C1201" s="69">
        <v>39</v>
      </c>
      <c r="D1201" s="70">
        <v>26</v>
      </c>
    </row>
    <row r="1202" spans="2:4" ht="12.75">
      <c r="B1202" s="68" t="s">
        <v>1325</v>
      </c>
      <c r="C1202" s="69">
        <v>40</v>
      </c>
      <c r="D1202" s="70">
        <v>27</v>
      </c>
    </row>
    <row r="1203" spans="2:4" ht="12.75">
      <c r="B1203" s="68" t="s">
        <v>1326</v>
      </c>
      <c r="C1203" s="69">
        <v>41</v>
      </c>
      <c r="D1203" s="70">
        <v>35</v>
      </c>
    </row>
    <row r="1204" spans="2:4" ht="12.75">
      <c r="B1204" s="68" t="s">
        <v>1327</v>
      </c>
      <c r="C1204" s="69">
        <v>42</v>
      </c>
      <c r="D1204" s="70">
        <v>40</v>
      </c>
    </row>
    <row r="1205" spans="2:4" ht="12.75">
      <c r="B1205" s="68" t="s">
        <v>1328</v>
      </c>
      <c r="C1205" s="69">
        <v>43</v>
      </c>
      <c r="D1205" s="70">
        <v>49</v>
      </c>
    </row>
    <row r="1206" spans="2:4" ht="12.75">
      <c r="B1206" s="68" t="s">
        <v>1329</v>
      </c>
      <c r="C1206" s="69">
        <v>44</v>
      </c>
      <c r="D1206" s="70">
        <v>56</v>
      </c>
    </row>
    <row r="1207" spans="2:4" ht="12.75">
      <c r="B1207" s="68" t="s">
        <v>1330</v>
      </c>
      <c r="C1207" s="69">
        <v>45</v>
      </c>
      <c r="D1207" s="70">
        <v>66</v>
      </c>
    </row>
    <row r="1208" spans="2:4" ht="12.75">
      <c r="B1208" s="68" t="s">
        <v>1337</v>
      </c>
      <c r="C1208" s="69">
        <v>46</v>
      </c>
      <c r="D1208" s="70">
        <v>76</v>
      </c>
    </row>
    <row r="1209" spans="2:4" ht="12.75">
      <c r="B1209" s="68" t="s">
        <v>1338</v>
      </c>
      <c r="C1209" s="69">
        <v>47</v>
      </c>
      <c r="D1209" s="70">
        <v>92</v>
      </c>
    </row>
    <row r="1210" spans="2:4" ht="12.75">
      <c r="B1210" s="68" t="s">
        <v>1339</v>
      </c>
      <c r="C1210" s="69">
        <v>48</v>
      </c>
      <c r="D1210" s="70">
        <v>102</v>
      </c>
    </row>
    <row r="1211" spans="2:4" ht="12.75">
      <c r="B1211" s="68" t="s">
        <v>1340</v>
      </c>
      <c r="C1211" s="69">
        <v>49</v>
      </c>
      <c r="D1211" s="70">
        <v>112</v>
      </c>
    </row>
    <row r="1212" spans="2:4" ht="12.75">
      <c r="B1212" s="68" t="s">
        <v>1341</v>
      </c>
      <c r="C1212" s="69">
        <v>50</v>
      </c>
      <c r="D1212" s="70">
        <v>132</v>
      </c>
    </row>
    <row r="1213" spans="2:4" ht="12.75">
      <c r="B1213" s="68" t="s">
        <v>1342</v>
      </c>
      <c r="C1213" s="69">
        <v>51</v>
      </c>
      <c r="D1213" s="70">
        <v>3</v>
      </c>
    </row>
    <row r="1214" spans="2:4" ht="12.75">
      <c r="B1214" s="68" t="s">
        <v>1343</v>
      </c>
      <c r="C1214" s="69">
        <v>52</v>
      </c>
      <c r="D1214" s="70">
        <v>5</v>
      </c>
    </row>
    <row r="1215" spans="2:4" ht="12.75">
      <c r="B1215" s="68" t="s">
        <v>1344</v>
      </c>
      <c r="C1215" s="69">
        <v>53</v>
      </c>
      <c r="D1215" s="70">
        <v>6</v>
      </c>
    </row>
    <row r="1216" spans="2:4" ht="12.75">
      <c r="B1216" s="68" t="s">
        <v>1345</v>
      </c>
      <c r="C1216" s="69">
        <v>54</v>
      </c>
      <c r="D1216" s="70">
        <v>7</v>
      </c>
    </row>
    <row r="1217" spans="2:4" ht="12.75">
      <c r="B1217" s="68" t="s">
        <v>1346</v>
      </c>
      <c r="C1217" s="69">
        <v>55</v>
      </c>
      <c r="D1217" s="70">
        <v>8</v>
      </c>
    </row>
    <row r="1218" spans="2:4" ht="12.75">
      <c r="B1218" s="68" t="s">
        <v>1347</v>
      </c>
      <c r="C1218" s="69">
        <v>56</v>
      </c>
      <c r="D1218" s="70">
        <v>12</v>
      </c>
    </row>
    <row r="1219" spans="2:4" ht="12.75">
      <c r="B1219" s="68" t="s">
        <v>1348</v>
      </c>
      <c r="C1219" s="69">
        <v>57</v>
      </c>
      <c r="D1219" s="70">
        <v>16</v>
      </c>
    </row>
    <row r="1220" spans="2:4" ht="12.75">
      <c r="B1220" s="68" t="s">
        <v>1349</v>
      </c>
      <c r="C1220" s="69">
        <v>58</v>
      </c>
      <c r="D1220" s="70">
        <v>21</v>
      </c>
    </row>
    <row r="1221" spans="2:4" ht="12.75">
      <c r="B1221" s="68" t="s">
        <v>1350</v>
      </c>
      <c r="C1221" s="69">
        <v>59</v>
      </c>
      <c r="D1221" s="70">
        <v>25</v>
      </c>
    </row>
    <row r="1222" spans="2:4" ht="12.75">
      <c r="B1222" s="68" t="s">
        <v>1351</v>
      </c>
      <c r="C1222" s="69">
        <v>60</v>
      </c>
      <c r="D1222" s="70">
        <v>30</v>
      </c>
    </row>
    <row r="1223" spans="2:4" ht="12.75">
      <c r="B1223" s="68" t="s">
        <v>641</v>
      </c>
      <c r="C1223" s="69">
        <v>61</v>
      </c>
      <c r="D1223" s="70">
        <v>9</v>
      </c>
    </row>
    <row r="1224" spans="2:4" ht="12.75">
      <c r="B1224" s="68" t="s">
        <v>1722</v>
      </c>
      <c r="C1224" s="69">
        <v>62</v>
      </c>
      <c r="D1224" s="70">
        <v>11</v>
      </c>
    </row>
    <row r="1225" spans="2:4" ht="12.75">
      <c r="B1225" s="68" t="s">
        <v>1723</v>
      </c>
      <c r="C1225" s="69">
        <v>63</v>
      </c>
      <c r="D1225" s="70">
        <v>12</v>
      </c>
    </row>
    <row r="1226" spans="2:4" ht="12.75">
      <c r="B1226" s="68" t="s">
        <v>1724</v>
      </c>
      <c r="C1226" s="69">
        <v>64</v>
      </c>
      <c r="D1226" s="70">
        <v>13</v>
      </c>
    </row>
    <row r="1227" spans="2:4" ht="12.75">
      <c r="B1227" s="68" t="s">
        <v>1725</v>
      </c>
      <c r="C1227" s="69">
        <v>65</v>
      </c>
      <c r="D1227" s="70">
        <v>15</v>
      </c>
    </row>
    <row r="1228" spans="2:4" ht="12.75">
      <c r="B1228" s="68" t="s">
        <v>1726</v>
      </c>
      <c r="C1228" s="69">
        <v>66</v>
      </c>
      <c r="D1228" s="70">
        <v>17</v>
      </c>
    </row>
    <row r="1229" spans="2:4" ht="12.75">
      <c r="B1229" s="68" t="s">
        <v>1727</v>
      </c>
      <c r="C1229" s="69">
        <v>67</v>
      </c>
      <c r="D1229" s="70">
        <v>19</v>
      </c>
    </row>
    <row r="1230" spans="2:4" ht="12.75">
      <c r="B1230" s="68" t="s">
        <v>1728</v>
      </c>
      <c r="C1230" s="69">
        <v>68</v>
      </c>
      <c r="D1230" s="70">
        <v>20</v>
      </c>
    </row>
    <row r="1231" spans="2:4" ht="12.75">
      <c r="B1231" s="68" t="s">
        <v>1729</v>
      </c>
      <c r="C1231" s="69">
        <v>69</v>
      </c>
      <c r="D1231" s="70">
        <v>22</v>
      </c>
    </row>
    <row r="1232" spans="2:4" ht="12.75">
      <c r="B1232" s="68" t="s">
        <v>1730</v>
      </c>
      <c r="C1232" s="69">
        <v>70</v>
      </c>
      <c r="D1232" s="70">
        <v>24</v>
      </c>
    </row>
    <row r="1233" spans="2:4" ht="12.75">
      <c r="B1233" s="68" t="s">
        <v>1731</v>
      </c>
      <c r="C1233" s="69">
        <v>71</v>
      </c>
      <c r="D1233" s="70">
        <v>25</v>
      </c>
    </row>
    <row r="1234" spans="2:4" ht="12.75">
      <c r="B1234" s="68" t="s">
        <v>1732</v>
      </c>
      <c r="C1234" s="69">
        <v>72</v>
      </c>
      <c r="D1234" s="70">
        <v>26</v>
      </c>
    </row>
    <row r="1235" spans="2:4" ht="12.75">
      <c r="B1235" s="68" t="s">
        <v>1733</v>
      </c>
      <c r="C1235" s="69">
        <v>73</v>
      </c>
      <c r="D1235" s="70">
        <v>28</v>
      </c>
    </row>
    <row r="1236" spans="2:4" ht="12.75">
      <c r="B1236" s="68" t="s">
        <v>1734</v>
      </c>
      <c r="C1236" s="69">
        <v>74</v>
      </c>
      <c r="D1236" s="70">
        <v>30</v>
      </c>
    </row>
    <row r="1237" spans="2:4" ht="12.75">
      <c r="B1237" s="68" t="s">
        <v>1735</v>
      </c>
      <c r="C1237" s="69">
        <v>75</v>
      </c>
      <c r="D1237" s="70">
        <v>35</v>
      </c>
    </row>
    <row r="1238" spans="2:4" ht="12.75">
      <c r="B1238" s="68" t="s">
        <v>1736</v>
      </c>
      <c r="C1238" s="69">
        <v>76</v>
      </c>
      <c r="D1238" s="70">
        <v>42</v>
      </c>
    </row>
    <row r="1239" spans="2:4" ht="12.75">
      <c r="B1239" s="68" t="s">
        <v>1737</v>
      </c>
      <c r="C1239" s="69">
        <v>77</v>
      </c>
      <c r="D1239" s="70">
        <v>47</v>
      </c>
    </row>
    <row r="1240" ht="12.75">
      <c r="D1240" s="3"/>
    </row>
    <row r="1241" spans="2:6" ht="12.75">
      <c r="B1241" s="71" t="s">
        <v>955</v>
      </c>
      <c r="C1241" s="72">
        <v>1</v>
      </c>
      <c r="D1241" s="2">
        <v>0</v>
      </c>
      <c r="E1241" s="124">
        <v>1</v>
      </c>
      <c r="F1241" s="124">
        <f>LOOKUP(E1241,Tabel20)</f>
        <v>0</v>
      </c>
    </row>
    <row r="1242" spans="2:6" ht="12.75">
      <c r="B1242" s="71" t="s">
        <v>1740</v>
      </c>
      <c r="C1242" s="72">
        <v>2</v>
      </c>
      <c r="D1242" s="2">
        <v>18</v>
      </c>
      <c r="E1242" s="210" t="s">
        <v>966</v>
      </c>
      <c r="F1242" s="211"/>
    </row>
    <row r="1243" spans="2:4" ht="12.75">
      <c r="B1243" s="71" t="s">
        <v>1741</v>
      </c>
      <c r="C1243" s="72">
        <v>3</v>
      </c>
      <c r="D1243" s="2">
        <v>20</v>
      </c>
    </row>
    <row r="1244" spans="2:6" ht="12.75">
      <c r="B1244" s="71" t="s">
        <v>1742</v>
      </c>
      <c r="C1244" s="72">
        <v>4</v>
      </c>
      <c r="D1244" s="2">
        <v>25</v>
      </c>
      <c r="E1244" s="124">
        <v>1</v>
      </c>
      <c r="F1244" s="124">
        <f>LOOKUP(E1244,Tabel20)</f>
        <v>0</v>
      </c>
    </row>
    <row r="1245" spans="2:6" ht="12.75">
      <c r="B1245" s="71" t="s">
        <v>1743</v>
      </c>
      <c r="C1245" s="72">
        <v>5</v>
      </c>
      <c r="D1245" s="2">
        <v>30</v>
      </c>
      <c r="E1245" s="210" t="s">
        <v>966</v>
      </c>
      <c r="F1245" s="211"/>
    </row>
    <row r="1246" spans="2:4" ht="12.75">
      <c r="B1246" s="71" t="s">
        <v>1744</v>
      </c>
      <c r="C1246" s="72">
        <v>6</v>
      </c>
      <c r="D1246" s="2">
        <v>35</v>
      </c>
    </row>
    <row r="1247" spans="2:6" ht="12.75">
      <c r="B1247" s="71" t="s">
        <v>1745</v>
      </c>
      <c r="C1247" s="72">
        <v>7</v>
      </c>
      <c r="D1247" s="2">
        <v>40</v>
      </c>
      <c r="E1247" s="124">
        <v>1</v>
      </c>
      <c r="F1247" s="124">
        <f>LOOKUP(E1247,Tabel20)</f>
        <v>0</v>
      </c>
    </row>
    <row r="1248" spans="2:6" ht="12.75">
      <c r="B1248" s="71" t="s">
        <v>1746</v>
      </c>
      <c r="C1248" s="72">
        <v>8</v>
      </c>
      <c r="D1248" s="2">
        <v>50</v>
      </c>
      <c r="E1248" s="210" t="s">
        <v>966</v>
      </c>
      <c r="F1248" s="211"/>
    </row>
    <row r="1249" spans="2:4" ht="12.75">
      <c r="B1249" s="71" t="s">
        <v>1747</v>
      </c>
      <c r="C1249" s="72">
        <v>9</v>
      </c>
      <c r="D1249" s="2">
        <v>60</v>
      </c>
    </row>
    <row r="1250" spans="2:6" ht="12.75">
      <c r="B1250" s="71" t="s">
        <v>1748</v>
      </c>
      <c r="C1250" s="72">
        <v>10</v>
      </c>
      <c r="D1250" s="2">
        <v>75</v>
      </c>
      <c r="E1250" s="124">
        <v>1</v>
      </c>
      <c r="F1250" s="124">
        <f>LOOKUP(E1250,Tabel20)</f>
        <v>0</v>
      </c>
    </row>
    <row r="1251" spans="2:6" ht="12.75">
      <c r="B1251" s="71" t="s">
        <v>1749</v>
      </c>
      <c r="C1251" s="72">
        <v>11</v>
      </c>
      <c r="D1251" s="2">
        <v>75</v>
      </c>
      <c r="E1251" s="210" t="s">
        <v>966</v>
      </c>
      <c r="F1251" s="211"/>
    </row>
    <row r="1252" spans="2:4" ht="12.75">
      <c r="B1252" s="71" t="s">
        <v>1750</v>
      </c>
      <c r="C1252" s="72">
        <v>12</v>
      </c>
      <c r="D1252" s="2">
        <v>80</v>
      </c>
    </row>
    <row r="1253" spans="2:4" ht="12.75">
      <c r="B1253" s="71" t="s">
        <v>1751</v>
      </c>
      <c r="C1253" s="72">
        <v>13</v>
      </c>
      <c r="D1253" s="2">
        <v>82</v>
      </c>
    </row>
    <row r="1254" spans="2:4" ht="12.75">
      <c r="B1254" s="71" t="s">
        <v>1752</v>
      </c>
      <c r="C1254" s="72">
        <v>14</v>
      </c>
      <c r="D1254" s="2">
        <v>85</v>
      </c>
    </row>
    <row r="1255" spans="2:4" ht="12.75">
      <c r="B1255" s="71" t="s">
        <v>1753</v>
      </c>
      <c r="C1255" s="72">
        <v>15</v>
      </c>
      <c r="D1255" s="2">
        <v>90</v>
      </c>
    </row>
    <row r="1256" spans="2:4" ht="12.75">
      <c r="B1256" s="71" t="s">
        <v>1754</v>
      </c>
      <c r="C1256" s="72">
        <v>16</v>
      </c>
      <c r="D1256" s="2">
        <v>120</v>
      </c>
    </row>
    <row r="1257" spans="2:4" ht="12.75">
      <c r="B1257" s="71" t="s">
        <v>1755</v>
      </c>
      <c r="C1257" s="72">
        <v>17</v>
      </c>
      <c r="D1257" s="2">
        <v>85</v>
      </c>
    </row>
    <row r="1258" spans="2:4" ht="12.75">
      <c r="B1258" s="71" t="s">
        <v>956</v>
      </c>
      <c r="C1258" s="72">
        <v>18</v>
      </c>
      <c r="D1258" s="2">
        <v>125</v>
      </c>
    </row>
    <row r="1259" spans="2:4" ht="12.75">
      <c r="B1259" s="71" t="s">
        <v>957</v>
      </c>
      <c r="C1259" s="72">
        <v>19</v>
      </c>
      <c r="D1259" s="2">
        <v>160</v>
      </c>
    </row>
    <row r="1260" spans="2:4" ht="12.75">
      <c r="B1260" s="71" t="s">
        <v>958</v>
      </c>
      <c r="C1260" s="72">
        <v>20</v>
      </c>
      <c r="D1260" s="2">
        <v>180</v>
      </c>
    </row>
    <row r="1261" spans="2:4" ht="12.75">
      <c r="B1261" s="71" t="s">
        <v>959</v>
      </c>
      <c r="C1261" s="72">
        <v>21</v>
      </c>
      <c r="D1261" s="2">
        <v>210</v>
      </c>
    </row>
    <row r="1262" spans="2:4" ht="12.75">
      <c r="B1262" s="71" t="s">
        <v>960</v>
      </c>
      <c r="C1262" s="72">
        <v>22</v>
      </c>
      <c r="D1262" s="2">
        <v>225</v>
      </c>
    </row>
    <row r="1263" spans="2:4" ht="12.75">
      <c r="B1263" s="71" t="s">
        <v>961</v>
      </c>
      <c r="C1263" s="72">
        <v>23</v>
      </c>
      <c r="D1263" s="2">
        <v>240</v>
      </c>
    </row>
    <row r="1264" spans="2:4" ht="12.75">
      <c r="B1264" s="71" t="s">
        <v>962</v>
      </c>
      <c r="C1264" s="72">
        <v>24</v>
      </c>
      <c r="D1264" s="2">
        <v>255</v>
      </c>
    </row>
    <row r="1265" spans="2:4" ht="12.75">
      <c r="B1265" s="71" t="s">
        <v>963</v>
      </c>
      <c r="C1265" s="72">
        <v>25</v>
      </c>
      <c r="D1265" s="2">
        <v>270</v>
      </c>
    </row>
    <row r="1266" spans="2:4" ht="12.75">
      <c r="B1266" s="71" t="s">
        <v>964</v>
      </c>
      <c r="C1266" s="72">
        <v>26</v>
      </c>
      <c r="D1266" s="2">
        <v>300</v>
      </c>
    </row>
    <row r="1267" spans="2:4" ht="12.75">
      <c r="B1267" s="71" t="s">
        <v>965</v>
      </c>
      <c r="C1267" s="72">
        <v>27</v>
      </c>
      <c r="D1267" s="2">
        <v>360</v>
      </c>
    </row>
    <row r="1268" spans="2:4" ht="12.75">
      <c r="B1268" s="71" t="s">
        <v>1756</v>
      </c>
      <c r="C1268" s="72">
        <v>28</v>
      </c>
      <c r="D1268" s="2">
        <v>35</v>
      </c>
    </row>
    <row r="1269" spans="2:4" ht="12.75">
      <c r="B1269" s="71" t="s">
        <v>1136</v>
      </c>
      <c r="C1269" s="72">
        <v>29</v>
      </c>
      <c r="D1269" s="2">
        <v>40</v>
      </c>
    </row>
    <row r="1270" spans="2:4" ht="12.75">
      <c r="B1270" s="71" t="s">
        <v>1137</v>
      </c>
      <c r="C1270" s="72">
        <v>30</v>
      </c>
      <c r="D1270" s="2">
        <v>50</v>
      </c>
    </row>
    <row r="1271" spans="2:4" ht="12.75">
      <c r="B1271" s="71" t="s">
        <v>1138</v>
      </c>
      <c r="C1271" s="72">
        <v>31</v>
      </c>
      <c r="D1271" s="2">
        <v>60</v>
      </c>
    </row>
    <row r="1272" spans="2:4" ht="12.75">
      <c r="B1272" s="71" t="s">
        <v>1139</v>
      </c>
      <c r="C1272" s="72">
        <v>32</v>
      </c>
      <c r="D1272" s="2">
        <v>70</v>
      </c>
    </row>
    <row r="1273" spans="2:4" ht="12.75">
      <c r="B1273" s="71" t="s">
        <v>1140</v>
      </c>
      <c r="C1273" s="72">
        <v>33</v>
      </c>
      <c r="D1273" s="2">
        <v>80</v>
      </c>
    </row>
    <row r="1274" spans="2:4" ht="12.75">
      <c r="B1274" s="71" t="s">
        <v>1141</v>
      </c>
      <c r="C1274" s="72">
        <v>34</v>
      </c>
      <c r="D1274" s="2">
        <v>90</v>
      </c>
    </row>
    <row r="1275" spans="2:4" ht="12.75">
      <c r="B1275" s="71" t="s">
        <v>1142</v>
      </c>
      <c r="C1275" s="72">
        <v>35</v>
      </c>
      <c r="D1275" s="2">
        <v>12</v>
      </c>
    </row>
    <row r="1276" spans="2:4" ht="12.75">
      <c r="B1276" s="71" t="s">
        <v>1143</v>
      </c>
      <c r="C1276" s="72">
        <v>36</v>
      </c>
      <c r="D1276" s="2">
        <v>15</v>
      </c>
    </row>
    <row r="1277" spans="2:4" ht="12.75">
      <c r="B1277" s="71" t="s">
        <v>1144</v>
      </c>
      <c r="C1277" s="72">
        <v>37</v>
      </c>
      <c r="D1277" s="2">
        <v>18</v>
      </c>
    </row>
    <row r="1278" spans="2:4" ht="12.75">
      <c r="B1278" s="71" t="s">
        <v>1145</v>
      </c>
      <c r="C1278" s="72">
        <v>38</v>
      </c>
      <c r="D1278" s="2">
        <v>20</v>
      </c>
    </row>
    <row r="1279" spans="2:4" ht="12.75">
      <c r="B1279" s="71" t="s">
        <v>1146</v>
      </c>
      <c r="C1279" s="72">
        <v>39</v>
      </c>
      <c r="D1279" s="2">
        <v>25</v>
      </c>
    </row>
    <row r="1280" spans="2:4" ht="12.75">
      <c r="B1280" s="71" t="s">
        <v>1147</v>
      </c>
      <c r="C1280" s="72">
        <v>40</v>
      </c>
      <c r="D1280" s="2">
        <v>30</v>
      </c>
    </row>
    <row r="1281" spans="2:4" ht="12.75">
      <c r="B1281" s="71" t="s">
        <v>1148</v>
      </c>
      <c r="C1281" s="72">
        <v>41</v>
      </c>
      <c r="D1281" s="2">
        <v>35</v>
      </c>
    </row>
    <row r="1282" spans="2:4" ht="12.75">
      <c r="B1282" s="71" t="s">
        <v>1149</v>
      </c>
      <c r="C1282" s="72">
        <v>42</v>
      </c>
      <c r="D1282" s="2">
        <v>45</v>
      </c>
    </row>
    <row r="1283" spans="2:4" ht="12.75">
      <c r="B1283" s="71" t="s">
        <v>1150</v>
      </c>
      <c r="C1283" s="72">
        <v>43</v>
      </c>
      <c r="D1283" s="2">
        <v>50</v>
      </c>
    </row>
    <row r="1284" spans="2:4" ht="12.75">
      <c r="B1284" s="71" t="s">
        <v>1151</v>
      </c>
      <c r="C1284" s="72">
        <v>44</v>
      </c>
      <c r="D1284" s="2">
        <v>60</v>
      </c>
    </row>
    <row r="1285" ht="12.75">
      <c r="D1285" s="3"/>
    </row>
    <row r="1286" spans="2:6" ht="12.75">
      <c r="B1286" s="14" t="s">
        <v>998</v>
      </c>
      <c r="C1286" s="15">
        <v>1</v>
      </c>
      <c r="D1286" s="16">
        <v>0</v>
      </c>
      <c r="E1286" s="125">
        <v>1</v>
      </c>
      <c r="F1286" s="125">
        <f>LOOKUP(E1286,Tabel21)</f>
        <v>0</v>
      </c>
    </row>
    <row r="1287" spans="2:6" ht="12.75">
      <c r="B1287" s="14" t="s">
        <v>1152</v>
      </c>
      <c r="C1287" s="15">
        <v>2</v>
      </c>
      <c r="D1287" s="16">
        <v>25</v>
      </c>
      <c r="E1287" s="212" t="s">
        <v>992</v>
      </c>
      <c r="F1287" s="213"/>
    </row>
    <row r="1288" spans="2:4" ht="12.75">
      <c r="B1288" s="14" t="s">
        <v>1153</v>
      </c>
      <c r="C1288" s="15">
        <v>3</v>
      </c>
      <c r="D1288" s="16">
        <v>28</v>
      </c>
    </row>
    <row r="1289" spans="2:6" ht="12.75">
      <c r="B1289" s="14" t="s">
        <v>1154</v>
      </c>
      <c r="C1289" s="15">
        <v>4</v>
      </c>
      <c r="D1289" s="16">
        <v>30</v>
      </c>
      <c r="E1289" s="125">
        <v>1</v>
      </c>
      <c r="F1289" s="125">
        <f>LOOKUP(E1289,Tabel21)</f>
        <v>0</v>
      </c>
    </row>
    <row r="1290" spans="2:6" ht="12.75">
      <c r="B1290" s="14" t="s">
        <v>1155</v>
      </c>
      <c r="C1290" s="15">
        <v>5</v>
      </c>
      <c r="D1290" s="16">
        <v>33</v>
      </c>
      <c r="E1290" s="212" t="s">
        <v>992</v>
      </c>
      <c r="F1290" s="213"/>
    </row>
    <row r="1291" spans="2:4" ht="12.75">
      <c r="B1291" s="14" t="s">
        <v>1156</v>
      </c>
      <c r="C1291" s="15">
        <v>6</v>
      </c>
      <c r="D1291" s="16">
        <v>36</v>
      </c>
    </row>
    <row r="1292" spans="2:6" ht="12.75">
      <c r="B1292" s="14" t="s">
        <v>1157</v>
      </c>
      <c r="C1292" s="15">
        <v>7</v>
      </c>
      <c r="D1292" s="16">
        <v>40</v>
      </c>
      <c r="E1292" s="125">
        <v>1</v>
      </c>
      <c r="F1292" s="125">
        <f>LOOKUP(E1292,Tabel21)</f>
        <v>0</v>
      </c>
    </row>
    <row r="1293" spans="2:6" ht="12.75">
      <c r="B1293" s="14" t="s">
        <v>1158</v>
      </c>
      <c r="C1293" s="15">
        <v>8</v>
      </c>
      <c r="D1293" s="16">
        <v>45</v>
      </c>
      <c r="E1293" s="212" t="s">
        <v>992</v>
      </c>
      <c r="F1293" s="213"/>
    </row>
    <row r="1294" spans="2:4" ht="12.75">
      <c r="B1294" s="14" t="s">
        <v>1159</v>
      </c>
      <c r="C1294" s="15">
        <v>9</v>
      </c>
      <c r="D1294" s="16">
        <v>170</v>
      </c>
    </row>
    <row r="1295" spans="2:6" ht="12.75">
      <c r="B1295" s="14" t="s">
        <v>1160</v>
      </c>
      <c r="C1295" s="15">
        <v>10</v>
      </c>
      <c r="D1295" s="16">
        <v>190</v>
      </c>
      <c r="E1295" s="125">
        <v>1</v>
      </c>
      <c r="F1295" s="125">
        <f>LOOKUP(E1295,Tabel21)</f>
        <v>0</v>
      </c>
    </row>
    <row r="1296" spans="2:6" ht="12.75">
      <c r="B1296" s="14" t="s">
        <v>1161</v>
      </c>
      <c r="C1296" s="15">
        <v>11</v>
      </c>
      <c r="D1296" s="16">
        <v>215</v>
      </c>
      <c r="E1296" s="212" t="s">
        <v>992</v>
      </c>
      <c r="F1296" s="213"/>
    </row>
    <row r="1297" spans="2:4" ht="12.75">
      <c r="B1297" s="14" t="s">
        <v>1162</v>
      </c>
      <c r="C1297" s="15">
        <v>12</v>
      </c>
      <c r="D1297" s="16">
        <v>275</v>
      </c>
    </row>
    <row r="1298" spans="2:4" ht="12.75">
      <c r="B1298" s="14" t="s">
        <v>48</v>
      </c>
      <c r="C1298" s="15">
        <v>13</v>
      </c>
      <c r="D1298" s="16">
        <v>350</v>
      </c>
    </row>
    <row r="1299" spans="2:4" ht="12.75">
      <c r="B1299" s="14" t="s">
        <v>49</v>
      </c>
      <c r="C1299" s="15">
        <v>14</v>
      </c>
      <c r="D1299" s="16">
        <v>450</v>
      </c>
    </row>
    <row r="1300" spans="2:4" ht="12.75">
      <c r="B1300" s="14" t="s">
        <v>50</v>
      </c>
      <c r="C1300" s="15">
        <v>15</v>
      </c>
      <c r="D1300" s="16">
        <v>600</v>
      </c>
    </row>
    <row r="1301" spans="2:4" ht="12.75">
      <c r="B1301" s="14" t="s">
        <v>51</v>
      </c>
      <c r="C1301" s="15">
        <v>16</v>
      </c>
      <c r="D1301" s="16">
        <v>25</v>
      </c>
    </row>
    <row r="1302" spans="2:4" ht="12.75">
      <c r="B1302" s="14" t="s">
        <v>52</v>
      </c>
      <c r="C1302" s="15">
        <v>17</v>
      </c>
      <c r="D1302" s="16">
        <v>30</v>
      </c>
    </row>
    <row r="1303" spans="2:4" ht="12.75">
      <c r="B1303" s="14" t="s">
        <v>53</v>
      </c>
      <c r="C1303" s="15">
        <v>18</v>
      </c>
      <c r="D1303" s="16">
        <v>35</v>
      </c>
    </row>
    <row r="1304" spans="2:4" ht="12.75">
      <c r="B1304" s="14" t="s">
        <v>54</v>
      </c>
      <c r="C1304" s="15">
        <v>19</v>
      </c>
      <c r="D1304" s="16">
        <v>45</v>
      </c>
    </row>
    <row r="1305" spans="2:4" ht="12.75">
      <c r="B1305" s="14" t="s">
        <v>55</v>
      </c>
      <c r="C1305" s="15">
        <v>20</v>
      </c>
      <c r="D1305" s="16">
        <v>105</v>
      </c>
    </row>
    <row r="1306" spans="2:4" ht="12.75">
      <c r="B1306" s="14" t="s">
        <v>56</v>
      </c>
      <c r="C1306" s="15">
        <v>21</v>
      </c>
      <c r="D1306" s="16">
        <v>120</v>
      </c>
    </row>
    <row r="1307" spans="2:4" ht="12.75">
      <c r="B1307" s="14" t="s">
        <v>57</v>
      </c>
      <c r="C1307" s="15">
        <v>22</v>
      </c>
      <c r="D1307" s="16">
        <v>135</v>
      </c>
    </row>
    <row r="1308" spans="2:4" ht="12.75">
      <c r="B1308" s="14" t="s">
        <v>58</v>
      </c>
      <c r="C1308" s="15">
        <v>23</v>
      </c>
      <c r="D1308" s="16">
        <v>150</v>
      </c>
    </row>
    <row r="1309" spans="2:4" ht="12.75">
      <c r="B1309" s="14" t="s">
        <v>59</v>
      </c>
      <c r="C1309" s="15">
        <v>24</v>
      </c>
      <c r="D1309" s="16">
        <v>165</v>
      </c>
    </row>
    <row r="1310" spans="2:4" ht="12.75">
      <c r="B1310" s="14" t="s">
        <v>60</v>
      </c>
      <c r="C1310" s="15">
        <v>25</v>
      </c>
      <c r="D1310" s="16">
        <v>180</v>
      </c>
    </row>
    <row r="1311" spans="2:4" ht="12.75">
      <c r="B1311" s="14" t="s">
        <v>61</v>
      </c>
      <c r="C1311" s="15">
        <v>26</v>
      </c>
      <c r="D1311" s="16">
        <v>200</v>
      </c>
    </row>
    <row r="1312" spans="2:4" ht="12.75">
      <c r="B1312" s="14" t="s">
        <v>62</v>
      </c>
      <c r="C1312" s="15">
        <v>27</v>
      </c>
      <c r="D1312" s="16">
        <v>220</v>
      </c>
    </row>
    <row r="1313" spans="2:4" ht="12.75">
      <c r="B1313" s="14" t="s">
        <v>63</v>
      </c>
      <c r="C1313" s="15">
        <v>28</v>
      </c>
      <c r="D1313" s="16">
        <v>250</v>
      </c>
    </row>
    <row r="1314" spans="2:4" ht="12.75">
      <c r="B1314" s="14" t="s">
        <v>64</v>
      </c>
      <c r="C1314" s="15">
        <v>29</v>
      </c>
      <c r="D1314" s="16">
        <v>300</v>
      </c>
    </row>
    <row r="1315" spans="2:4" ht="12.75">
      <c r="B1315" s="14" t="s">
        <v>65</v>
      </c>
      <c r="C1315" s="15">
        <v>30</v>
      </c>
      <c r="D1315" s="16">
        <v>360</v>
      </c>
    </row>
    <row r="1316" spans="2:4" ht="12.75">
      <c r="B1316" s="14" t="s">
        <v>66</v>
      </c>
      <c r="C1316" s="15">
        <v>31</v>
      </c>
      <c r="D1316" s="16">
        <v>450</v>
      </c>
    </row>
    <row r="1317" spans="2:4" ht="12.75">
      <c r="B1317" s="14" t="s">
        <v>67</v>
      </c>
      <c r="C1317" s="15">
        <v>32</v>
      </c>
      <c r="D1317" s="16">
        <v>540</v>
      </c>
    </row>
    <row r="1318" spans="2:4" ht="12.75">
      <c r="B1318" s="14" t="s">
        <v>68</v>
      </c>
      <c r="C1318" s="15">
        <v>33</v>
      </c>
      <c r="D1318" s="16">
        <v>20</v>
      </c>
    </row>
    <row r="1319" spans="2:4" ht="12.75">
      <c r="B1319" s="14" t="s">
        <v>69</v>
      </c>
      <c r="C1319" s="15">
        <v>34</v>
      </c>
      <c r="D1319" s="16">
        <v>25</v>
      </c>
    </row>
    <row r="1320" spans="2:4" ht="12.75">
      <c r="B1320" s="14" t="s">
        <v>70</v>
      </c>
      <c r="C1320" s="15">
        <v>35</v>
      </c>
      <c r="D1320" s="16">
        <v>30</v>
      </c>
    </row>
    <row r="1321" spans="2:4" ht="12.75">
      <c r="B1321" s="14" t="s">
        <v>71</v>
      </c>
      <c r="C1321" s="15">
        <v>36</v>
      </c>
      <c r="D1321" s="16">
        <v>40</v>
      </c>
    </row>
    <row r="1322" spans="2:4" ht="12.75">
      <c r="B1322" s="14" t="s">
        <v>73</v>
      </c>
      <c r="C1322" s="15">
        <v>37</v>
      </c>
      <c r="D1322" s="16">
        <v>20</v>
      </c>
    </row>
    <row r="1323" spans="2:4" ht="12.75">
      <c r="B1323" s="14" t="s">
        <v>72</v>
      </c>
      <c r="C1323" s="15">
        <v>38</v>
      </c>
      <c r="D1323" s="16">
        <v>25</v>
      </c>
    </row>
    <row r="1324" spans="2:4" ht="12.75">
      <c r="B1324" s="14" t="s">
        <v>74</v>
      </c>
      <c r="C1324" s="15">
        <v>39</v>
      </c>
      <c r="D1324" s="16">
        <v>35</v>
      </c>
    </row>
    <row r="1325" spans="2:4" ht="12.75">
      <c r="B1325" s="14" t="s">
        <v>75</v>
      </c>
      <c r="C1325" s="15">
        <v>40</v>
      </c>
      <c r="D1325" s="16">
        <v>45</v>
      </c>
    </row>
    <row r="1326" spans="2:4" ht="12.75">
      <c r="B1326" s="14" t="s">
        <v>1390</v>
      </c>
      <c r="C1326" s="15">
        <v>41</v>
      </c>
      <c r="D1326" s="16">
        <v>15</v>
      </c>
    </row>
    <row r="1327" spans="2:4" ht="12.75">
      <c r="B1327" s="14" t="s">
        <v>1391</v>
      </c>
      <c r="C1327" s="15">
        <v>42</v>
      </c>
      <c r="D1327" s="16">
        <v>20</v>
      </c>
    </row>
    <row r="1328" spans="2:4" ht="12.75">
      <c r="B1328" s="14" t="s">
        <v>1392</v>
      </c>
      <c r="C1328" s="15">
        <v>43</v>
      </c>
      <c r="D1328" s="16">
        <v>18</v>
      </c>
    </row>
    <row r="1329" spans="2:4" ht="12.75">
      <c r="B1329" s="14" t="s">
        <v>1393</v>
      </c>
      <c r="C1329" s="15">
        <v>44</v>
      </c>
      <c r="D1329" s="16">
        <v>20</v>
      </c>
    </row>
    <row r="1330" spans="2:4" ht="12.75">
      <c r="B1330" s="14" t="s">
        <v>1394</v>
      </c>
      <c r="C1330" s="15">
        <v>45</v>
      </c>
      <c r="D1330" s="16">
        <v>30</v>
      </c>
    </row>
    <row r="1331" spans="2:4" ht="12.75">
      <c r="B1331" s="14" t="s">
        <v>1395</v>
      </c>
      <c r="C1331" s="15">
        <v>46</v>
      </c>
      <c r="D1331" s="16">
        <v>35</v>
      </c>
    </row>
    <row r="1332" spans="2:4" ht="12.75">
      <c r="B1332" s="14" t="s">
        <v>1396</v>
      </c>
      <c r="C1332" s="15">
        <v>47</v>
      </c>
      <c r="D1332" s="16">
        <v>40</v>
      </c>
    </row>
    <row r="1333" spans="2:4" ht="12.75">
      <c r="B1333" s="14" t="s">
        <v>1397</v>
      </c>
      <c r="C1333" s="15">
        <v>48</v>
      </c>
      <c r="D1333" s="16">
        <v>50</v>
      </c>
    </row>
    <row r="1334" spans="2:4" ht="12.75">
      <c r="B1334" s="14" t="s">
        <v>1398</v>
      </c>
      <c r="C1334" s="15">
        <v>49</v>
      </c>
      <c r="D1334" s="16">
        <v>60</v>
      </c>
    </row>
    <row r="1335" spans="2:4" ht="12.75">
      <c r="B1335" s="14" t="s">
        <v>1399</v>
      </c>
      <c r="C1335" s="15">
        <v>50</v>
      </c>
      <c r="D1335" s="16">
        <v>75</v>
      </c>
    </row>
    <row r="1336" spans="2:4" ht="12.75">
      <c r="B1336" s="14" t="s">
        <v>993</v>
      </c>
      <c r="C1336" s="15">
        <v>51</v>
      </c>
      <c r="D1336" s="16">
        <v>25</v>
      </c>
    </row>
    <row r="1337" spans="2:4" ht="12.75">
      <c r="B1337" s="14" t="s">
        <v>994</v>
      </c>
      <c r="C1337" s="15">
        <v>52</v>
      </c>
      <c r="D1337" s="16">
        <v>30</v>
      </c>
    </row>
    <row r="1338" spans="2:4" ht="12.75">
      <c r="B1338" s="14" t="s">
        <v>995</v>
      </c>
      <c r="C1338" s="15">
        <v>53</v>
      </c>
      <c r="D1338" s="16">
        <v>35</v>
      </c>
    </row>
    <row r="1339" spans="2:4" ht="12.75">
      <c r="B1339" s="14" t="s">
        <v>996</v>
      </c>
      <c r="C1339" s="15">
        <v>54</v>
      </c>
      <c r="D1339" s="16">
        <v>45</v>
      </c>
    </row>
    <row r="1340" spans="2:4" ht="12.75">
      <c r="B1340" s="14" t="s">
        <v>1400</v>
      </c>
      <c r="C1340" s="15">
        <v>55</v>
      </c>
      <c r="D1340" s="16">
        <v>35</v>
      </c>
    </row>
    <row r="1341" spans="2:4" ht="12.75">
      <c r="B1341" s="14" t="s">
        <v>1401</v>
      </c>
      <c r="C1341" s="15">
        <v>56</v>
      </c>
      <c r="D1341" s="16">
        <v>36</v>
      </c>
    </row>
    <row r="1342" spans="2:4" ht="12.75">
      <c r="B1342" s="14" t="s">
        <v>1402</v>
      </c>
      <c r="C1342" s="15">
        <v>57</v>
      </c>
      <c r="D1342" s="16">
        <v>38</v>
      </c>
    </row>
    <row r="1343" spans="2:4" ht="12.75">
      <c r="B1343" s="14" t="s">
        <v>1403</v>
      </c>
      <c r="C1343" s="15">
        <v>58</v>
      </c>
      <c r="D1343" s="16">
        <v>40</v>
      </c>
    </row>
    <row r="1344" spans="2:4" ht="12.75">
      <c r="B1344" s="14" t="s">
        <v>1404</v>
      </c>
      <c r="C1344" s="15">
        <v>59</v>
      </c>
      <c r="D1344" s="16">
        <v>45</v>
      </c>
    </row>
    <row r="1345" spans="2:4" ht="12.75">
      <c r="B1345" s="14" t="s">
        <v>1405</v>
      </c>
      <c r="C1345" s="15">
        <v>60</v>
      </c>
      <c r="D1345" s="16">
        <v>50</v>
      </c>
    </row>
    <row r="1346" spans="2:4" ht="12.75">
      <c r="B1346" s="14" t="s">
        <v>1406</v>
      </c>
      <c r="C1346" s="15">
        <v>61</v>
      </c>
      <c r="D1346" s="16">
        <v>55</v>
      </c>
    </row>
    <row r="1347" spans="2:4" ht="12.75">
      <c r="B1347" s="14" t="s">
        <v>1407</v>
      </c>
      <c r="C1347" s="15">
        <v>62</v>
      </c>
      <c r="D1347" s="16">
        <v>60</v>
      </c>
    </row>
    <row r="1348" spans="2:4" ht="12.75">
      <c r="B1348" s="14" t="s">
        <v>1408</v>
      </c>
      <c r="C1348" s="15">
        <v>63</v>
      </c>
      <c r="D1348" s="16">
        <v>70</v>
      </c>
    </row>
    <row r="1349" spans="2:4" ht="12.75">
      <c r="B1349" s="14" t="s">
        <v>1409</v>
      </c>
      <c r="C1349" s="15">
        <v>64</v>
      </c>
      <c r="D1349" s="16">
        <v>80</v>
      </c>
    </row>
    <row r="1350" spans="2:4" ht="12.75">
      <c r="B1350" s="14" t="s">
        <v>1410</v>
      </c>
      <c r="C1350" s="15">
        <v>65</v>
      </c>
      <c r="D1350" s="16">
        <v>90</v>
      </c>
    </row>
    <row r="1351" spans="2:4" ht="12.75">
      <c r="B1351" s="14" t="s">
        <v>1411</v>
      </c>
      <c r="C1351" s="15">
        <v>66</v>
      </c>
      <c r="D1351" s="16">
        <v>110</v>
      </c>
    </row>
    <row r="1352" spans="2:4" ht="12.75">
      <c r="B1352" s="14" t="s">
        <v>1412</v>
      </c>
      <c r="C1352" s="15">
        <v>67</v>
      </c>
      <c r="D1352" s="16">
        <v>130</v>
      </c>
    </row>
    <row r="1353" spans="2:4" ht="12.75">
      <c r="B1353" s="14" t="s">
        <v>1413</v>
      </c>
      <c r="C1353" s="15">
        <v>68</v>
      </c>
      <c r="D1353" s="16">
        <v>160</v>
      </c>
    </row>
    <row r="1354" spans="2:4" ht="12.75">
      <c r="B1354" s="14" t="s">
        <v>1414</v>
      </c>
      <c r="C1354" s="15">
        <v>69</v>
      </c>
      <c r="D1354" s="16">
        <v>200</v>
      </c>
    </row>
    <row r="1355" spans="2:4" ht="12.75">
      <c r="B1355" s="14" t="s">
        <v>340</v>
      </c>
      <c r="C1355" s="15">
        <v>70</v>
      </c>
      <c r="D1355" s="16">
        <v>80</v>
      </c>
    </row>
    <row r="1356" spans="2:4" ht="12.75">
      <c r="B1356" s="14" t="s">
        <v>341</v>
      </c>
      <c r="C1356" s="15">
        <v>71</v>
      </c>
      <c r="D1356" s="16">
        <v>90</v>
      </c>
    </row>
    <row r="1357" spans="2:4" ht="12.75">
      <c r="B1357" s="14" t="s">
        <v>342</v>
      </c>
      <c r="C1357" s="15">
        <v>72</v>
      </c>
      <c r="D1357" s="16">
        <v>100</v>
      </c>
    </row>
    <row r="1358" spans="2:4" ht="12.75">
      <c r="B1358" s="14" t="s">
        <v>343</v>
      </c>
      <c r="C1358" s="15">
        <v>73</v>
      </c>
      <c r="D1358" s="16">
        <v>110</v>
      </c>
    </row>
    <row r="1359" spans="2:4" ht="12.75">
      <c r="B1359" s="14" t="s">
        <v>344</v>
      </c>
      <c r="C1359" s="15">
        <v>74</v>
      </c>
      <c r="D1359" s="16">
        <v>120</v>
      </c>
    </row>
    <row r="1360" spans="2:4" ht="12.75">
      <c r="B1360" s="14" t="s">
        <v>345</v>
      </c>
      <c r="C1360" s="15">
        <v>75</v>
      </c>
      <c r="D1360" s="16">
        <v>135</v>
      </c>
    </row>
    <row r="1361" spans="2:4" ht="12.75">
      <c r="B1361" s="14" t="s">
        <v>346</v>
      </c>
      <c r="C1361" s="15">
        <v>76</v>
      </c>
      <c r="D1361" s="16">
        <v>155</v>
      </c>
    </row>
    <row r="1362" spans="2:4" ht="12.75">
      <c r="B1362" s="14" t="s">
        <v>347</v>
      </c>
      <c r="C1362" s="15">
        <v>77</v>
      </c>
      <c r="D1362" s="16">
        <v>170</v>
      </c>
    </row>
    <row r="1363" spans="2:4" ht="12.75">
      <c r="B1363" s="14" t="s">
        <v>348</v>
      </c>
      <c r="C1363" s="15">
        <v>78</v>
      </c>
      <c r="D1363" s="16">
        <v>190</v>
      </c>
    </row>
    <row r="1364" spans="2:4" ht="12.75">
      <c r="B1364" s="14" t="s">
        <v>349</v>
      </c>
      <c r="C1364" s="15">
        <v>79</v>
      </c>
      <c r="D1364" s="16">
        <v>215</v>
      </c>
    </row>
    <row r="1365" spans="2:4" ht="12.75">
      <c r="B1365" s="14" t="s">
        <v>350</v>
      </c>
      <c r="C1365" s="15">
        <v>80</v>
      </c>
      <c r="D1365" s="16">
        <v>275</v>
      </c>
    </row>
    <row r="1366" spans="2:4" ht="12.75">
      <c r="B1366" s="14" t="s">
        <v>351</v>
      </c>
      <c r="C1366" s="15">
        <v>81</v>
      </c>
      <c r="D1366" s="16">
        <v>350</v>
      </c>
    </row>
    <row r="1367" spans="2:4" ht="12.75">
      <c r="B1367" s="14" t="s">
        <v>352</v>
      </c>
      <c r="C1367" s="15">
        <v>82</v>
      </c>
      <c r="D1367" s="16">
        <v>450</v>
      </c>
    </row>
    <row r="1368" spans="2:4" ht="12.75">
      <c r="B1368" s="14" t="s">
        <v>353</v>
      </c>
      <c r="C1368" s="15">
        <v>83</v>
      </c>
      <c r="D1368" s="16">
        <v>600</v>
      </c>
    </row>
    <row r="1369" spans="2:4" ht="12.75">
      <c r="B1369" s="14" t="s">
        <v>1415</v>
      </c>
      <c r="C1369" s="15">
        <v>84</v>
      </c>
      <c r="D1369" s="16">
        <v>800</v>
      </c>
    </row>
    <row r="1370" spans="2:6" s="1" customFormat="1" ht="12.75">
      <c r="B1370" s="24"/>
      <c r="C1370" s="25"/>
      <c r="D1370" s="26"/>
      <c r="E1370" s="110"/>
      <c r="F1370" s="110"/>
    </row>
    <row r="1371" spans="2:6" s="1" customFormat="1" ht="12.75">
      <c r="B1371" s="39" t="s">
        <v>997</v>
      </c>
      <c r="C1371" s="40">
        <v>1</v>
      </c>
      <c r="D1371" s="42">
        <v>0</v>
      </c>
      <c r="E1371" s="116">
        <v>1</v>
      </c>
      <c r="F1371" s="116">
        <f>LOOKUP(E1371,Tabel22)</f>
        <v>0</v>
      </c>
    </row>
    <row r="1372" spans="2:6" ht="12.75">
      <c r="B1372" s="39" t="s">
        <v>999</v>
      </c>
      <c r="C1372" s="40">
        <v>2</v>
      </c>
      <c r="D1372" s="42">
        <v>25</v>
      </c>
      <c r="E1372" s="187" t="s">
        <v>1018</v>
      </c>
      <c r="F1372" s="188"/>
    </row>
    <row r="1373" spans="2:4" ht="12.75">
      <c r="B1373" s="39" t="s">
        <v>1000</v>
      </c>
      <c r="C1373" s="40">
        <v>3</v>
      </c>
      <c r="D1373" s="42">
        <v>30</v>
      </c>
    </row>
    <row r="1374" spans="2:6" ht="12.75">
      <c r="B1374" s="39" t="s">
        <v>1001</v>
      </c>
      <c r="C1374" s="40">
        <v>4</v>
      </c>
      <c r="D1374" s="42">
        <v>35</v>
      </c>
      <c r="E1374" s="116">
        <v>1</v>
      </c>
      <c r="F1374" s="116">
        <f>LOOKUP(E1374,Tabel22)</f>
        <v>0</v>
      </c>
    </row>
    <row r="1375" spans="2:6" ht="12.75">
      <c r="B1375" s="39" t="s">
        <v>1002</v>
      </c>
      <c r="C1375" s="40">
        <v>5</v>
      </c>
      <c r="D1375" s="42">
        <v>45</v>
      </c>
      <c r="E1375" s="187" t="s">
        <v>1018</v>
      </c>
      <c r="F1375" s="188"/>
    </row>
    <row r="1376" spans="2:4" ht="12.75">
      <c r="B1376" s="39" t="s">
        <v>1003</v>
      </c>
      <c r="C1376" s="40">
        <v>6</v>
      </c>
      <c r="D1376" s="42">
        <v>35</v>
      </c>
    </row>
    <row r="1377" spans="2:6" ht="12.75">
      <c r="B1377" s="39" t="s">
        <v>1004</v>
      </c>
      <c r="C1377" s="40">
        <v>7</v>
      </c>
      <c r="D1377" s="42">
        <v>36</v>
      </c>
      <c r="E1377" s="116">
        <v>1</v>
      </c>
      <c r="F1377" s="116">
        <f>LOOKUP(E1377,Tabel22)</f>
        <v>0</v>
      </c>
    </row>
    <row r="1378" spans="2:6" ht="12.75">
      <c r="B1378" s="39" t="s">
        <v>1005</v>
      </c>
      <c r="C1378" s="40">
        <v>8</v>
      </c>
      <c r="D1378" s="42">
        <v>38</v>
      </c>
      <c r="E1378" s="187" t="s">
        <v>1018</v>
      </c>
      <c r="F1378" s="188"/>
    </row>
    <row r="1379" spans="2:4" ht="12.75">
      <c r="B1379" s="39" t="s">
        <v>1006</v>
      </c>
      <c r="C1379" s="40">
        <v>9</v>
      </c>
      <c r="D1379" s="42">
        <v>40</v>
      </c>
    </row>
    <row r="1380" spans="2:6" ht="12.75">
      <c r="B1380" s="39" t="s">
        <v>1007</v>
      </c>
      <c r="C1380" s="40">
        <v>10</v>
      </c>
      <c r="D1380" s="42">
        <v>45</v>
      </c>
      <c r="E1380" s="116">
        <v>1</v>
      </c>
      <c r="F1380" s="116">
        <f>LOOKUP(E1380,Tabel22)</f>
        <v>0</v>
      </c>
    </row>
    <row r="1381" spans="2:6" ht="12.75">
      <c r="B1381" s="39" t="s">
        <v>1008</v>
      </c>
      <c r="C1381" s="40">
        <v>11</v>
      </c>
      <c r="D1381" s="42">
        <v>50</v>
      </c>
      <c r="E1381" s="187" t="s">
        <v>1018</v>
      </c>
      <c r="F1381" s="188"/>
    </row>
    <row r="1382" spans="2:4" ht="12.75">
      <c r="B1382" s="39" t="s">
        <v>1009</v>
      </c>
      <c r="C1382" s="40">
        <v>12</v>
      </c>
      <c r="D1382" s="42">
        <v>55</v>
      </c>
    </row>
    <row r="1383" spans="2:4" ht="12.75">
      <c r="B1383" s="39" t="s">
        <v>1010</v>
      </c>
      <c r="C1383" s="40">
        <v>13</v>
      </c>
      <c r="D1383" s="42">
        <v>60</v>
      </c>
    </row>
    <row r="1384" spans="2:4" ht="12.75">
      <c r="B1384" s="39" t="s">
        <v>1011</v>
      </c>
      <c r="C1384" s="40">
        <v>14</v>
      </c>
      <c r="D1384" s="42">
        <v>70</v>
      </c>
    </row>
    <row r="1385" spans="2:4" ht="12.75">
      <c r="B1385" s="39" t="s">
        <v>1012</v>
      </c>
      <c r="C1385" s="40">
        <v>15</v>
      </c>
      <c r="D1385" s="42">
        <v>80</v>
      </c>
    </row>
    <row r="1386" spans="2:4" ht="12.75">
      <c r="B1386" s="39" t="s">
        <v>1013</v>
      </c>
      <c r="C1386" s="40">
        <v>16</v>
      </c>
      <c r="D1386" s="42">
        <v>90</v>
      </c>
    </row>
    <row r="1387" spans="2:4" ht="12.75">
      <c r="B1387" s="39" t="s">
        <v>1014</v>
      </c>
      <c r="C1387" s="40">
        <v>17</v>
      </c>
      <c r="D1387" s="42">
        <v>110</v>
      </c>
    </row>
    <row r="1388" spans="2:4" ht="12.75">
      <c r="B1388" s="39" t="s">
        <v>1015</v>
      </c>
      <c r="C1388" s="40">
        <v>18</v>
      </c>
      <c r="D1388" s="42">
        <v>130</v>
      </c>
    </row>
    <row r="1389" spans="2:4" ht="12.75">
      <c r="B1389" s="39" t="s">
        <v>1016</v>
      </c>
      <c r="C1389" s="40">
        <v>19</v>
      </c>
      <c r="D1389" s="42">
        <v>160</v>
      </c>
    </row>
    <row r="1390" spans="2:4" ht="12.75">
      <c r="B1390" s="39" t="s">
        <v>1017</v>
      </c>
      <c r="C1390" s="40">
        <v>20</v>
      </c>
      <c r="D1390" s="42">
        <v>200</v>
      </c>
    </row>
    <row r="1391" spans="2:4" ht="12.75">
      <c r="B1391" s="39" t="s">
        <v>340</v>
      </c>
      <c r="C1391" s="40">
        <v>21</v>
      </c>
      <c r="D1391" s="42">
        <v>80</v>
      </c>
    </row>
    <row r="1392" spans="2:4" ht="12.75">
      <c r="B1392" s="39" t="s">
        <v>341</v>
      </c>
      <c r="C1392" s="40">
        <v>22</v>
      </c>
      <c r="D1392" s="42">
        <v>90</v>
      </c>
    </row>
    <row r="1393" spans="2:4" ht="12.75">
      <c r="B1393" s="39" t="s">
        <v>342</v>
      </c>
      <c r="C1393" s="40">
        <v>23</v>
      </c>
      <c r="D1393" s="42">
        <v>100</v>
      </c>
    </row>
    <row r="1394" spans="2:4" ht="12.75">
      <c r="B1394" s="39" t="s">
        <v>343</v>
      </c>
      <c r="C1394" s="40">
        <v>24</v>
      </c>
      <c r="D1394" s="42">
        <v>110</v>
      </c>
    </row>
    <row r="1395" spans="2:4" ht="12.75">
      <c r="B1395" s="39" t="s">
        <v>344</v>
      </c>
      <c r="C1395" s="40">
        <v>25</v>
      </c>
      <c r="D1395" s="42">
        <v>120</v>
      </c>
    </row>
    <row r="1396" spans="2:4" ht="12.75">
      <c r="B1396" s="39" t="s">
        <v>345</v>
      </c>
      <c r="C1396" s="40">
        <v>26</v>
      </c>
      <c r="D1396" s="42">
        <v>135</v>
      </c>
    </row>
    <row r="1397" spans="2:4" ht="12.75">
      <c r="B1397" s="39" t="s">
        <v>346</v>
      </c>
      <c r="C1397" s="40">
        <v>27</v>
      </c>
      <c r="D1397" s="42">
        <v>155</v>
      </c>
    </row>
    <row r="1398" spans="2:4" ht="12.75">
      <c r="B1398" s="39" t="s">
        <v>347</v>
      </c>
      <c r="C1398" s="40">
        <v>28</v>
      </c>
      <c r="D1398" s="42">
        <v>170</v>
      </c>
    </row>
    <row r="1399" spans="2:4" ht="12.75">
      <c r="B1399" s="39" t="s">
        <v>348</v>
      </c>
      <c r="C1399" s="40">
        <v>29</v>
      </c>
      <c r="D1399" s="42">
        <v>190</v>
      </c>
    </row>
    <row r="1400" spans="2:4" ht="12.75">
      <c r="B1400" s="39" t="s">
        <v>349</v>
      </c>
      <c r="C1400" s="40">
        <v>30</v>
      </c>
      <c r="D1400" s="42">
        <v>215</v>
      </c>
    </row>
    <row r="1401" spans="2:4" ht="12.75">
      <c r="B1401" s="39" t="s">
        <v>350</v>
      </c>
      <c r="C1401" s="40">
        <v>31</v>
      </c>
      <c r="D1401" s="42">
        <v>275</v>
      </c>
    </row>
    <row r="1402" spans="2:4" ht="12.75">
      <c r="B1402" s="39" t="s">
        <v>351</v>
      </c>
      <c r="C1402" s="40">
        <v>32</v>
      </c>
      <c r="D1402" s="42">
        <v>350</v>
      </c>
    </row>
    <row r="1403" spans="2:4" ht="12.75">
      <c r="B1403" s="39" t="s">
        <v>352</v>
      </c>
      <c r="C1403" s="40">
        <v>33</v>
      </c>
      <c r="D1403" s="42">
        <v>450</v>
      </c>
    </row>
    <row r="1404" spans="2:4" ht="12.75">
      <c r="B1404" s="39" t="s">
        <v>353</v>
      </c>
      <c r="C1404" s="40">
        <v>34</v>
      </c>
      <c r="D1404" s="42">
        <v>600</v>
      </c>
    </row>
    <row r="1405" spans="2:4" ht="12.75">
      <c r="B1405" s="39" t="s">
        <v>1415</v>
      </c>
      <c r="C1405" s="40">
        <v>35</v>
      </c>
      <c r="D1405" s="42">
        <v>800</v>
      </c>
    </row>
    <row r="1406" spans="2:4" ht="12.75">
      <c r="B1406" s="39" t="s">
        <v>1416</v>
      </c>
      <c r="C1406" s="40">
        <v>36</v>
      </c>
      <c r="D1406" s="42">
        <v>25</v>
      </c>
    </row>
    <row r="1407" spans="2:4" ht="12.75">
      <c r="B1407" s="39" t="s">
        <v>1417</v>
      </c>
      <c r="C1407" s="40">
        <v>37</v>
      </c>
      <c r="D1407" s="42">
        <v>35</v>
      </c>
    </row>
    <row r="1408" spans="2:4" ht="12.75">
      <c r="B1408" s="39" t="s">
        <v>1418</v>
      </c>
      <c r="C1408" s="40">
        <v>38</v>
      </c>
      <c r="D1408" s="42">
        <v>50</v>
      </c>
    </row>
    <row r="1409" spans="2:4" ht="12.75">
      <c r="B1409" s="39" t="s">
        <v>1419</v>
      </c>
      <c r="C1409" s="40">
        <v>39</v>
      </c>
      <c r="D1409" s="42">
        <v>50</v>
      </c>
    </row>
    <row r="1410" spans="2:4" ht="12.75">
      <c r="B1410" s="39" t="s">
        <v>1420</v>
      </c>
      <c r="C1410" s="40">
        <v>40</v>
      </c>
      <c r="D1410" s="42">
        <v>55</v>
      </c>
    </row>
    <row r="1411" spans="2:4" ht="12.75">
      <c r="B1411" s="39" t="s">
        <v>1829</v>
      </c>
      <c r="C1411" s="40">
        <v>41</v>
      </c>
      <c r="D1411" s="42">
        <v>60</v>
      </c>
    </row>
    <row r="1412" spans="2:4" ht="12.75">
      <c r="B1412" s="39" t="s">
        <v>1830</v>
      </c>
      <c r="C1412" s="40">
        <v>42</v>
      </c>
      <c r="D1412" s="42">
        <v>80</v>
      </c>
    </row>
    <row r="1413" spans="2:4" ht="12.75">
      <c r="B1413" s="39" t="s">
        <v>1831</v>
      </c>
      <c r="C1413" s="40">
        <v>43</v>
      </c>
      <c r="D1413" s="42">
        <v>100</v>
      </c>
    </row>
    <row r="1414" spans="2:4" ht="12.75">
      <c r="B1414" s="39" t="s">
        <v>1832</v>
      </c>
      <c r="C1414" s="40">
        <v>44</v>
      </c>
      <c r="D1414" s="42">
        <v>120</v>
      </c>
    </row>
    <row r="1415" spans="2:4" ht="12.75">
      <c r="B1415" s="39" t="s">
        <v>1833</v>
      </c>
      <c r="C1415" s="40">
        <v>45</v>
      </c>
      <c r="D1415" s="42">
        <v>160</v>
      </c>
    </row>
    <row r="1416" spans="2:4" ht="12.75">
      <c r="B1416" s="39" t="s">
        <v>1834</v>
      </c>
      <c r="C1416" s="40">
        <v>46</v>
      </c>
      <c r="D1416" s="42">
        <v>200</v>
      </c>
    </row>
    <row r="1417" spans="2:4" ht="12.75">
      <c r="B1417" s="39" t="s">
        <v>1835</v>
      </c>
      <c r="C1417" s="40">
        <v>47</v>
      </c>
      <c r="D1417" s="42">
        <v>260</v>
      </c>
    </row>
    <row r="1418" spans="2:4" ht="12.75">
      <c r="B1418" s="39" t="s">
        <v>1836</v>
      </c>
      <c r="C1418" s="40">
        <v>48</v>
      </c>
      <c r="D1418" s="42">
        <v>320</v>
      </c>
    </row>
    <row r="1419" spans="2:4" ht="12.75">
      <c r="B1419" s="39" t="s">
        <v>1837</v>
      </c>
      <c r="C1419" s="40">
        <v>49</v>
      </c>
      <c r="D1419" s="42">
        <v>25</v>
      </c>
    </row>
    <row r="1420" spans="2:4" ht="12.75">
      <c r="B1420" s="39" t="s">
        <v>1838</v>
      </c>
      <c r="C1420" s="40">
        <v>50</v>
      </c>
      <c r="D1420" s="42">
        <v>35</v>
      </c>
    </row>
    <row r="1421" spans="2:4" ht="12.75">
      <c r="B1421" s="39" t="s">
        <v>1839</v>
      </c>
      <c r="C1421" s="40">
        <v>51</v>
      </c>
      <c r="D1421" s="42">
        <v>45</v>
      </c>
    </row>
    <row r="1422" spans="2:4" ht="12.75">
      <c r="B1422" s="39" t="s">
        <v>949</v>
      </c>
      <c r="C1422" s="40">
        <v>52</v>
      </c>
      <c r="D1422" s="42">
        <v>50</v>
      </c>
    </row>
    <row r="1423" spans="2:4" ht="12.75">
      <c r="B1423" s="39" t="s">
        <v>950</v>
      </c>
      <c r="C1423" s="40">
        <v>53</v>
      </c>
      <c r="D1423" s="42">
        <v>55</v>
      </c>
    </row>
    <row r="1424" spans="2:4" ht="12.75">
      <c r="B1424" s="39" t="s">
        <v>951</v>
      </c>
      <c r="C1424" s="40">
        <v>54</v>
      </c>
      <c r="D1424" s="42">
        <v>60</v>
      </c>
    </row>
    <row r="1425" spans="2:4" ht="12.75">
      <c r="B1425" s="39" t="s">
        <v>952</v>
      </c>
      <c r="C1425" s="40">
        <v>55</v>
      </c>
      <c r="D1425" s="42">
        <v>80</v>
      </c>
    </row>
    <row r="1426" spans="2:4" ht="12.75">
      <c r="B1426" s="39" t="s">
        <v>953</v>
      </c>
      <c r="C1426" s="40">
        <v>56</v>
      </c>
      <c r="D1426" s="42">
        <v>100</v>
      </c>
    </row>
    <row r="1427" spans="2:4" ht="12.75">
      <c r="B1427" s="39" t="s">
        <v>954</v>
      </c>
      <c r="C1427" s="40">
        <v>57</v>
      </c>
      <c r="D1427" s="42">
        <v>120</v>
      </c>
    </row>
    <row r="1428" spans="2:4" ht="12.75">
      <c r="B1428" s="39" t="s">
        <v>967</v>
      </c>
      <c r="C1428" s="40">
        <v>58</v>
      </c>
      <c r="D1428" s="42">
        <v>15</v>
      </c>
    </row>
    <row r="1429" spans="2:4" ht="12.75">
      <c r="B1429" s="39" t="s">
        <v>968</v>
      </c>
      <c r="C1429" s="40">
        <v>59</v>
      </c>
      <c r="D1429" s="42">
        <v>25</v>
      </c>
    </row>
    <row r="1430" spans="2:4" ht="12.75">
      <c r="B1430" s="39" t="s">
        <v>969</v>
      </c>
      <c r="C1430" s="40">
        <v>60</v>
      </c>
      <c r="D1430" s="42">
        <v>15</v>
      </c>
    </row>
    <row r="1431" spans="2:4" ht="12.75">
      <c r="B1431" s="39" t="s">
        <v>970</v>
      </c>
      <c r="C1431" s="40">
        <v>61</v>
      </c>
      <c r="D1431" s="42">
        <v>30</v>
      </c>
    </row>
    <row r="1432" spans="2:4" ht="12.75">
      <c r="B1432" s="39" t="s">
        <v>971</v>
      </c>
      <c r="C1432" s="40">
        <v>62</v>
      </c>
      <c r="D1432" s="42">
        <v>15</v>
      </c>
    </row>
    <row r="1433" spans="2:4" ht="12.75">
      <c r="B1433" s="39" t="s">
        <v>972</v>
      </c>
      <c r="C1433" s="40">
        <v>63</v>
      </c>
      <c r="D1433" s="42">
        <v>40</v>
      </c>
    </row>
    <row r="1434" spans="2:4" ht="12.75">
      <c r="B1434" s="39" t="s">
        <v>973</v>
      </c>
      <c r="C1434" s="40">
        <v>64</v>
      </c>
      <c r="D1434" s="42">
        <v>50</v>
      </c>
    </row>
    <row r="1435" spans="2:4" ht="12.75">
      <c r="B1435" s="39" t="s">
        <v>974</v>
      </c>
      <c r="C1435" s="40">
        <v>65</v>
      </c>
      <c r="D1435" s="42">
        <v>60</v>
      </c>
    </row>
    <row r="1436" spans="2:4" ht="12.75">
      <c r="B1436" s="39" t="s">
        <v>975</v>
      </c>
      <c r="C1436" s="40">
        <v>66</v>
      </c>
      <c r="D1436" s="42">
        <v>65</v>
      </c>
    </row>
    <row r="1437" spans="2:4" ht="12.75">
      <c r="B1437" s="39" t="s">
        <v>976</v>
      </c>
      <c r="C1437" s="40">
        <v>67</v>
      </c>
      <c r="D1437" s="42">
        <v>80</v>
      </c>
    </row>
    <row r="1438" spans="2:4" ht="12.75">
      <c r="B1438" s="39" t="s">
        <v>977</v>
      </c>
      <c r="C1438" s="40">
        <v>68</v>
      </c>
      <c r="D1438" s="42">
        <v>110</v>
      </c>
    </row>
    <row r="1439" spans="2:4" ht="12.75">
      <c r="B1439" s="39" t="s">
        <v>978</v>
      </c>
      <c r="C1439" s="40">
        <v>69</v>
      </c>
      <c r="D1439" s="42">
        <v>130</v>
      </c>
    </row>
    <row r="1440" spans="2:4" ht="12.75">
      <c r="B1440" s="39" t="s">
        <v>979</v>
      </c>
      <c r="C1440" s="40">
        <v>70</v>
      </c>
      <c r="D1440" s="42">
        <v>18</v>
      </c>
    </row>
    <row r="1441" spans="2:4" ht="12.75">
      <c r="B1441" s="39" t="s">
        <v>980</v>
      </c>
      <c r="C1441" s="40">
        <v>71</v>
      </c>
      <c r="D1441" s="42">
        <v>25</v>
      </c>
    </row>
    <row r="1442" spans="2:4" ht="12.75">
      <c r="B1442" s="39" t="s">
        <v>981</v>
      </c>
      <c r="C1442" s="40">
        <v>72</v>
      </c>
      <c r="D1442" s="42">
        <v>35</v>
      </c>
    </row>
    <row r="1443" spans="2:4" ht="12.75">
      <c r="B1443" s="39" t="s">
        <v>982</v>
      </c>
      <c r="C1443" s="40">
        <v>73</v>
      </c>
      <c r="D1443" s="42">
        <v>10</v>
      </c>
    </row>
    <row r="1444" spans="2:4" ht="12.75">
      <c r="B1444" s="39" t="s">
        <v>983</v>
      </c>
      <c r="C1444" s="40">
        <v>74</v>
      </c>
      <c r="D1444" s="42">
        <v>11</v>
      </c>
    </row>
    <row r="1445" spans="2:4" ht="12.75">
      <c r="B1445" s="39" t="s">
        <v>984</v>
      </c>
      <c r="C1445" s="40">
        <v>75</v>
      </c>
      <c r="D1445" s="42">
        <v>12</v>
      </c>
    </row>
    <row r="1446" spans="2:4" ht="12.75">
      <c r="B1446" s="39" t="s">
        <v>985</v>
      </c>
      <c r="C1446" s="40">
        <v>76</v>
      </c>
      <c r="D1446" s="42">
        <v>13</v>
      </c>
    </row>
    <row r="1447" spans="2:4" ht="12.75">
      <c r="B1447" s="39" t="s">
        <v>986</v>
      </c>
      <c r="C1447" s="40">
        <v>77</v>
      </c>
      <c r="D1447" s="42">
        <v>15</v>
      </c>
    </row>
    <row r="1448" spans="2:4" ht="12.75">
      <c r="B1448" s="39" t="s">
        <v>987</v>
      </c>
      <c r="C1448" s="40">
        <v>78</v>
      </c>
      <c r="D1448" s="42">
        <v>12</v>
      </c>
    </row>
    <row r="1449" spans="2:4" ht="12.75">
      <c r="B1449" s="39" t="s">
        <v>988</v>
      </c>
      <c r="C1449" s="40">
        <v>79</v>
      </c>
      <c r="D1449" s="42">
        <v>18</v>
      </c>
    </row>
    <row r="1450" spans="2:4" ht="12.75">
      <c r="B1450" s="39" t="s">
        <v>989</v>
      </c>
      <c r="C1450" s="40">
        <v>80</v>
      </c>
      <c r="D1450" s="42">
        <v>20</v>
      </c>
    </row>
    <row r="1451" spans="2:4" ht="12.75">
      <c r="B1451" s="39" t="s">
        <v>990</v>
      </c>
      <c r="C1451" s="40">
        <v>81</v>
      </c>
      <c r="D1451" s="42">
        <v>24</v>
      </c>
    </row>
    <row r="1452" spans="2:4" ht="12.75">
      <c r="B1452" s="39" t="s">
        <v>991</v>
      </c>
      <c r="C1452" s="40">
        <v>82</v>
      </c>
      <c r="D1452" s="42">
        <v>32</v>
      </c>
    </row>
    <row r="1453" ht="12.75">
      <c r="D1453" s="3"/>
    </row>
    <row r="1454" spans="2:6" ht="12.75">
      <c r="B1454" s="59" t="s">
        <v>1019</v>
      </c>
      <c r="C1454" s="60">
        <v>1</v>
      </c>
      <c r="D1454" s="61">
        <v>0</v>
      </c>
      <c r="E1454" s="121">
        <v>1</v>
      </c>
      <c r="F1454" s="121">
        <f>LOOKUP(E1454,Tabel23)</f>
        <v>0</v>
      </c>
    </row>
    <row r="1455" spans="2:6" ht="12.75">
      <c r="B1455" s="59" t="s">
        <v>1020</v>
      </c>
      <c r="C1455" s="60">
        <v>2</v>
      </c>
      <c r="D1455" s="61">
        <v>25</v>
      </c>
      <c r="E1455" s="179" t="s">
        <v>397</v>
      </c>
      <c r="F1455" s="180"/>
    </row>
    <row r="1456" spans="2:4" ht="12.75">
      <c r="B1456" s="59" t="s">
        <v>1021</v>
      </c>
      <c r="C1456" s="60">
        <v>3</v>
      </c>
      <c r="D1456" s="61">
        <v>20</v>
      </c>
    </row>
    <row r="1457" spans="2:6" ht="12.75">
      <c r="B1457" s="59" t="s">
        <v>1022</v>
      </c>
      <c r="C1457" s="60">
        <v>4</v>
      </c>
      <c r="D1457" s="61">
        <v>25</v>
      </c>
      <c r="E1457" s="121">
        <v>1</v>
      </c>
      <c r="F1457" s="121">
        <f>LOOKUP(E1457,Tabel23)</f>
        <v>0</v>
      </c>
    </row>
    <row r="1458" spans="2:6" ht="12.75">
      <c r="B1458" s="59" t="s">
        <v>1023</v>
      </c>
      <c r="C1458" s="60">
        <v>5</v>
      </c>
      <c r="D1458" s="61">
        <v>15</v>
      </c>
      <c r="E1458" s="179" t="s">
        <v>397</v>
      </c>
      <c r="F1458" s="180"/>
    </row>
    <row r="1459" spans="2:4" ht="12.75">
      <c r="B1459" s="59" t="s">
        <v>1024</v>
      </c>
      <c r="C1459" s="60">
        <v>6</v>
      </c>
      <c r="D1459" s="61">
        <v>25</v>
      </c>
    </row>
    <row r="1460" spans="2:6" ht="12.75">
      <c r="B1460" s="59" t="s">
        <v>410</v>
      </c>
      <c r="C1460" s="60">
        <v>7</v>
      </c>
      <c r="D1460" s="61">
        <v>30</v>
      </c>
      <c r="E1460" s="121">
        <v>1</v>
      </c>
      <c r="F1460" s="121">
        <f>LOOKUP(E1460,Tabel23)</f>
        <v>0</v>
      </c>
    </row>
    <row r="1461" spans="2:6" ht="12.75">
      <c r="B1461" s="59" t="s">
        <v>411</v>
      </c>
      <c r="C1461" s="60">
        <v>8</v>
      </c>
      <c r="D1461" s="61">
        <v>30</v>
      </c>
      <c r="E1461" s="179" t="s">
        <v>397</v>
      </c>
      <c r="F1461" s="180"/>
    </row>
    <row r="1462" spans="2:4" ht="12.75">
      <c r="B1462" s="59" t="s">
        <v>412</v>
      </c>
      <c r="C1462" s="60">
        <v>9</v>
      </c>
      <c r="D1462" s="61">
        <v>25</v>
      </c>
    </row>
    <row r="1463" spans="2:6" ht="12.75">
      <c r="B1463" s="59" t="s">
        <v>413</v>
      </c>
      <c r="C1463" s="60">
        <v>10</v>
      </c>
      <c r="D1463" s="61">
        <v>25</v>
      </c>
      <c r="E1463" s="121">
        <v>1</v>
      </c>
      <c r="F1463" s="121">
        <f>LOOKUP(E1463,Tabel23)</f>
        <v>0</v>
      </c>
    </row>
    <row r="1464" spans="2:6" ht="12.75">
      <c r="B1464" s="59" t="s">
        <v>1025</v>
      </c>
      <c r="C1464" s="60">
        <v>11</v>
      </c>
      <c r="D1464" s="61">
        <v>130</v>
      </c>
      <c r="E1464" s="179" t="s">
        <v>397</v>
      </c>
      <c r="F1464" s="180"/>
    </row>
    <row r="1465" spans="2:4" ht="12.75">
      <c r="B1465" s="59" t="s">
        <v>1026</v>
      </c>
      <c r="C1465" s="60">
        <v>12</v>
      </c>
      <c r="D1465" s="61">
        <v>12</v>
      </c>
    </row>
    <row r="1466" spans="2:4" ht="12.75">
      <c r="B1466" s="59" t="s">
        <v>1027</v>
      </c>
      <c r="C1466" s="60">
        <v>13</v>
      </c>
      <c r="D1466" s="61">
        <v>15</v>
      </c>
    </row>
    <row r="1467" spans="2:4" ht="12.75">
      <c r="B1467" s="59" t="s">
        <v>1028</v>
      </c>
      <c r="C1467" s="60">
        <v>14</v>
      </c>
      <c r="D1467" s="61">
        <v>18</v>
      </c>
    </row>
    <row r="1468" spans="2:4" ht="12.75">
      <c r="B1468" s="59" t="s">
        <v>1030</v>
      </c>
      <c r="C1468" s="60">
        <v>15</v>
      </c>
      <c r="D1468" s="61">
        <v>20</v>
      </c>
    </row>
    <row r="1469" spans="2:4" ht="12.75">
      <c r="B1469" s="59" t="s">
        <v>1029</v>
      </c>
      <c r="C1469" s="60">
        <v>16</v>
      </c>
      <c r="D1469" s="61">
        <v>25</v>
      </c>
    </row>
    <row r="1470" spans="2:4" ht="12.75">
      <c r="B1470" s="59" t="s">
        <v>1031</v>
      </c>
      <c r="C1470" s="60">
        <v>17</v>
      </c>
      <c r="D1470" s="61">
        <v>30</v>
      </c>
    </row>
    <row r="1471" spans="2:4" ht="12.75">
      <c r="B1471" s="59" t="s">
        <v>1032</v>
      </c>
      <c r="C1471" s="60">
        <v>18</v>
      </c>
      <c r="D1471" s="61">
        <v>35</v>
      </c>
    </row>
    <row r="1472" spans="2:4" ht="12.75">
      <c r="B1472" s="59" t="s">
        <v>1033</v>
      </c>
      <c r="C1472" s="60">
        <v>19</v>
      </c>
      <c r="D1472" s="61">
        <v>45</v>
      </c>
    </row>
    <row r="1473" spans="2:4" ht="12.75">
      <c r="B1473" s="59" t="s">
        <v>1034</v>
      </c>
      <c r="C1473" s="60">
        <v>20</v>
      </c>
      <c r="D1473" s="61">
        <v>50</v>
      </c>
    </row>
    <row r="1474" spans="2:4" ht="12.75">
      <c r="B1474" s="59" t="s">
        <v>1035</v>
      </c>
      <c r="C1474" s="60">
        <v>21</v>
      </c>
      <c r="D1474" s="61">
        <v>60</v>
      </c>
    </row>
    <row r="1475" spans="2:4" ht="12.75">
      <c r="B1475" s="59" t="s">
        <v>414</v>
      </c>
      <c r="C1475" s="60">
        <v>22</v>
      </c>
      <c r="D1475" s="61">
        <v>25</v>
      </c>
    </row>
    <row r="1476" spans="2:4" ht="12.75">
      <c r="B1476" s="59" t="s">
        <v>415</v>
      </c>
      <c r="C1476" s="60">
        <v>23</v>
      </c>
      <c r="D1476" s="61">
        <v>20</v>
      </c>
    </row>
    <row r="1477" spans="2:4" ht="12.75">
      <c r="B1477" s="59" t="s">
        <v>416</v>
      </c>
      <c r="C1477" s="60">
        <v>24</v>
      </c>
      <c r="D1477" s="61">
        <v>30</v>
      </c>
    </row>
    <row r="1478" spans="2:4" ht="12.75">
      <c r="B1478" s="59" t="s">
        <v>971</v>
      </c>
      <c r="C1478" s="60">
        <v>25</v>
      </c>
      <c r="D1478" s="61">
        <v>15</v>
      </c>
    </row>
    <row r="1479" spans="2:4" ht="12.75">
      <c r="B1479" s="59" t="s">
        <v>970</v>
      </c>
      <c r="C1479" s="60">
        <v>26</v>
      </c>
      <c r="D1479" s="61">
        <v>30</v>
      </c>
    </row>
    <row r="1480" ht="12.75">
      <c r="D1480" s="3"/>
    </row>
    <row r="1481" spans="2:6" ht="12.75">
      <c r="B1481" s="73" t="s">
        <v>398</v>
      </c>
      <c r="C1481" s="74">
        <v>1</v>
      </c>
      <c r="D1481" s="75">
        <v>0</v>
      </c>
      <c r="E1481" s="126">
        <v>1</v>
      </c>
      <c r="F1481" s="126">
        <f>LOOKUP(E1481,Tabel24)</f>
        <v>0</v>
      </c>
    </row>
    <row r="1482" spans="2:6" ht="12.75">
      <c r="B1482" s="76" t="s">
        <v>334</v>
      </c>
      <c r="C1482" s="74">
        <v>2</v>
      </c>
      <c r="D1482" s="77">
        <v>35</v>
      </c>
      <c r="E1482" s="177" t="s">
        <v>409</v>
      </c>
      <c r="F1482" s="178"/>
    </row>
    <row r="1483" spans="2:4" ht="12.75">
      <c r="B1483" s="73" t="s">
        <v>339</v>
      </c>
      <c r="C1483" s="74">
        <v>3</v>
      </c>
      <c r="D1483" s="75">
        <v>35</v>
      </c>
    </row>
    <row r="1484" spans="2:6" ht="12.75">
      <c r="B1484" s="73" t="s">
        <v>656</v>
      </c>
      <c r="C1484" s="74">
        <v>4</v>
      </c>
      <c r="D1484" s="75">
        <v>35</v>
      </c>
      <c r="E1484" s="126">
        <v>1</v>
      </c>
      <c r="F1484" s="126">
        <f>LOOKUP(E1484,Tabel24)</f>
        <v>0</v>
      </c>
    </row>
    <row r="1485" spans="2:6" ht="12.75">
      <c r="B1485" s="73" t="s">
        <v>658</v>
      </c>
      <c r="C1485" s="74">
        <v>5</v>
      </c>
      <c r="D1485" s="75">
        <v>10</v>
      </c>
      <c r="E1485" s="177" t="s">
        <v>409</v>
      </c>
      <c r="F1485" s="178"/>
    </row>
    <row r="1486" spans="2:4" ht="12.75">
      <c r="B1486" s="73" t="s">
        <v>659</v>
      </c>
      <c r="C1486" s="74">
        <v>6</v>
      </c>
      <c r="D1486" s="75">
        <v>60</v>
      </c>
    </row>
    <row r="1487" spans="2:4" ht="12.75">
      <c r="B1487" s="73" t="s">
        <v>660</v>
      </c>
      <c r="C1487" s="74">
        <v>7</v>
      </c>
      <c r="D1487" s="75">
        <v>40</v>
      </c>
    </row>
    <row r="1488" spans="2:4" ht="12.75">
      <c r="B1488" s="73" t="s">
        <v>661</v>
      </c>
      <c r="C1488" s="74">
        <v>8</v>
      </c>
      <c r="D1488" s="75">
        <v>20</v>
      </c>
    </row>
    <row r="1489" spans="2:4" ht="12.75">
      <c r="B1489" s="73" t="s">
        <v>663</v>
      </c>
      <c r="C1489" s="74">
        <v>9</v>
      </c>
      <c r="D1489" s="75">
        <v>25</v>
      </c>
    </row>
    <row r="1490" spans="2:4" ht="12.75">
      <c r="B1490" s="73" t="s">
        <v>664</v>
      </c>
      <c r="C1490" s="74">
        <v>10</v>
      </c>
      <c r="D1490" s="75">
        <v>15</v>
      </c>
    </row>
    <row r="1491" spans="2:4" ht="12.75">
      <c r="B1491" s="73" t="s">
        <v>670</v>
      </c>
      <c r="C1491" s="74">
        <v>11</v>
      </c>
      <c r="D1491" s="75">
        <v>30</v>
      </c>
    </row>
    <row r="1492" spans="2:4" ht="12.75">
      <c r="B1492" s="73" t="s">
        <v>671</v>
      </c>
      <c r="C1492" s="74">
        <v>12</v>
      </c>
      <c r="D1492" s="75">
        <v>45</v>
      </c>
    </row>
    <row r="1493" spans="2:4" ht="12.75">
      <c r="B1493" s="73" t="s">
        <v>672</v>
      </c>
      <c r="C1493" s="74">
        <v>13</v>
      </c>
      <c r="D1493" s="75">
        <v>100</v>
      </c>
    </row>
    <row r="1494" spans="2:4" ht="12.75">
      <c r="B1494" s="73" t="s">
        <v>673</v>
      </c>
      <c r="C1494" s="74">
        <v>14</v>
      </c>
      <c r="D1494" s="75">
        <v>40</v>
      </c>
    </row>
    <row r="1495" spans="2:4" ht="12.75">
      <c r="B1495" s="73" t="s">
        <v>674</v>
      </c>
      <c r="C1495" s="74">
        <v>15</v>
      </c>
      <c r="D1495" s="75">
        <v>20</v>
      </c>
    </row>
    <row r="1496" spans="2:4" ht="12.75">
      <c r="B1496" s="73" t="s">
        <v>675</v>
      </c>
      <c r="C1496" s="74">
        <v>16</v>
      </c>
      <c r="D1496" s="75">
        <v>40</v>
      </c>
    </row>
    <row r="1497" spans="2:4" ht="12.75">
      <c r="B1497" s="73" t="s">
        <v>681</v>
      </c>
      <c r="C1497" s="74">
        <v>17</v>
      </c>
      <c r="D1497" s="75">
        <v>60</v>
      </c>
    </row>
    <row r="1498" spans="2:4" ht="12.75">
      <c r="B1498" s="73" t="s">
        <v>682</v>
      </c>
      <c r="C1498" s="74">
        <v>18</v>
      </c>
      <c r="D1498" s="75">
        <v>15</v>
      </c>
    </row>
    <row r="1499" spans="2:4" ht="12.75">
      <c r="B1499" s="73" t="s">
        <v>683</v>
      </c>
      <c r="C1499" s="74">
        <v>19</v>
      </c>
      <c r="D1499" s="75">
        <v>20</v>
      </c>
    </row>
    <row r="1500" spans="2:4" ht="12.75">
      <c r="B1500" s="73" t="s">
        <v>399</v>
      </c>
      <c r="C1500" s="74">
        <v>20</v>
      </c>
      <c r="D1500" s="75">
        <v>20</v>
      </c>
    </row>
    <row r="1501" spans="2:4" ht="12.75">
      <c r="B1501" s="73" t="s">
        <v>685</v>
      </c>
      <c r="C1501" s="74">
        <v>21</v>
      </c>
      <c r="D1501" s="75">
        <v>30</v>
      </c>
    </row>
    <row r="1502" spans="2:4" ht="12.75">
      <c r="B1502" s="73" t="s">
        <v>400</v>
      </c>
      <c r="C1502" s="74">
        <v>22</v>
      </c>
      <c r="D1502" s="75">
        <v>36</v>
      </c>
    </row>
    <row r="1503" spans="2:4" ht="12.75">
      <c r="B1503" s="73" t="s">
        <v>401</v>
      </c>
      <c r="C1503" s="74">
        <v>23</v>
      </c>
      <c r="D1503" s="75">
        <v>54</v>
      </c>
    </row>
    <row r="1504" spans="2:4" ht="12.75">
      <c r="B1504" s="73" t="s">
        <v>402</v>
      </c>
      <c r="C1504" s="74">
        <v>24</v>
      </c>
      <c r="D1504" s="75">
        <v>36</v>
      </c>
    </row>
    <row r="1505" spans="2:4" ht="12.75">
      <c r="B1505" s="73" t="s">
        <v>403</v>
      </c>
      <c r="C1505" s="74">
        <v>25</v>
      </c>
      <c r="D1505" s="75">
        <v>54</v>
      </c>
    </row>
    <row r="1506" spans="2:4" ht="12.75">
      <c r="B1506" s="73" t="s">
        <v>404</v>
      </c>
      <c r="C1506" s="74">
        <v>26</v>
      </c>
      <c r="D1506" s="75">
        <v>36</v>
      </c>
    </row>
    <row r="1507" spans="2:4" ht="12.75">
      <c r="B1507" s="73" t="s">
        <v>405</v>
      </c>
      <c r="C1507" s="74">
        <v>27</v>
      </c>
      <c r="D1507" s="75">
        <v>54</v>
      </c>
    </row>
    <row r="1508" spans="2:4" ht="12.75">
      <c r="B1508" s="73" t="s">
        <v>406</v>
      </c>
      <c r="C1508" s="74">
        <v>28</v>
      </c>
      <c r="D1508" s="75">
        <v>54</v>
      </c>
    </row>
    <row r="1509" spans="2:4" ht="12.75">
      <c r="B1509" s="73" t="s">
        <v>407</v>
      </c>
      <c r="C1509" s="74">
        <v>29</v>
      </c>
      <c r="D1509" s="75">
        <v>78</v>
      </c>
    </row>
    <row r="1510" spans="2:4" ht="12.75">
      <c r="B1510" s="73" t="s">
        <v>408</v>
      </c>
      <c r="C1510" s="74">
        <v>30</v>
      </c>
      <c r="D1510" s="75">
        <v>78</v>
      </c>
    </row>
    <row r="1511" ht="12.75">
      <c r="D1511" s="3"/>
    </row>
    <row r="1512" spans="2:6" ht="12.75">
      <c r="B1512" s="78" t="s">
        <v>850</v>
      </c>
      <c r="C1512" s="79">
        <v>1</v>
      </c>
      <c r="D1512" s="80">
        <v>0</v>
      </c>
      <c r="E1512" s="127">
        <v>1</v>
      </c>
      <c r="F1512" s="128">
        <f>LOOKUP(E1512,Tabel25)</f>
        <v>0</v>
      </c>
    </row>
    <row r="1513" spans="2:6" ht="12.75">
      <c r="B1513" s="78" t="s">
        <v>851</v>
      </c>
      <c r="C1513" s="79">
        <v>2</v>
      </c>
      <c r="D1513" s="80">
        <v>13</v>
      </c>
      <c r="E1513" s="175" t="s">
        <v>106</v>
      </c>
      <c r="F1513" s="176"/>
    </row>
    <row r="1514" spans="2:4" ht="12.75">
      <c r="B1514" s="78" t="s">
        <v>852</v>
      </c>
      <c r="C1514" s="79">
        <v>3</v>
      </c>
      <c r="D1514" s="80">
        <v>15</v>
      </c>
    </row>
    <row r="1515" spans="2:6" ht="12.75">
      <c r="B1515" s="78" t="s">
        <v>853</v>
      </c>
      <c r="C1515" s="79">
        <v>4</v>
      </c>
      <c r="D1515" s="80">
        <v>17</v>
      </c>
      <c r="E1515" s="127">
        <v>1</v>
      </c>
      <c r="F1515" s="128">
        <f>LOOKUP(E1515,Tabel25)</f>
        <v>0</v>
      </c>
    </row>
    <row r="1516" spans="2:6" ht="12.75">
      <c r="B1516" s="78" t="s">
        <v>854</v>
      </c>
      <c r="C1516" s="79">
        <v>5</v>
      </c>
      <c r="D1516" s="80">
        <v>19</v>
      </c>
      <c r="E1516" s="175" t="s">
        <v>106</v>
      </c>
      <c r="F1516" s="176"/>
    </row>
    <row r="1517" spans="2:4" ht="12.75">
      <c r="B1517" s="78" t="s">
        <v>855</v>
      </c>
      <c r="C1517" s="79">
        <v>6</v>
      </c>
      <c r="D1517" s="80">
        <v>21</v>
      </c>
    </row>
    <row r="1518" spans="2:6" ht="12.75">
      <c r="B1518" s="78" t="s">
        <v>856</v>
      </c>
      <c r="C1518" s="79">
        <v>7</v>
      </c>
      <c r="D1518" s="80">
        <v>24</v>
      </c>
      <c r="E1518" s="127">
        <v>1</v>
      </c>
      <c r="F1518" s="128">
        <f>LOOKUP(E1518,Tabel25)</f>
        <v>0</v>
      </c>
    </row>
    <row r="1519" spans="2:6" ht="12.75">
      <c r="B1519" s="78" t="s">
        <v>857</v>
      </c>
      <c r="C1519" s="79">
        <v>8</v>
      </c>
      <c r="D1519" s="80">
        <v>27</v>
      </c>
      <c r="E1519" s="175" t="s">
        <v>106</v>
      </c>
      <c r="F1519" s="176"/>
    </row>
    <row r="1520" spans="2:4" ht="12.75">
      <c r="B1520" s="78" t="s">
        <v>858</v>
      </c>
      <c r="C1520" s="79">
        <v>9</v>
      </c>
      <c r="D1520" s="80">
        <v>30</v>
      </c>
    </row>
    <row r="1521" spans="2:6" ht="12.75">
      <c r="B1521" s="78" t="s">
        <v>859</v>
      </c>
      <c r="C1521" s="79">
        <v>10</v>
      </c>
      <c r="D1521" s="80">
        <v>10</v>
      </c>
      <c r="E1521" s="127">
        <v>1</v>
      </c>
      <c r="F1521" s="128">
        <f>LOOKUP(E1521,Tabel25)</f>
        <v>0</v>
      </c>
    </row>
    <row r="1522" spans="2:6" ht="12.75">
      <c r="B1522" s="78" t="s">
        <v>860</v>
      </c>
      <c r="C1522" s="79">
        <v>11</v>
      </c>
      <c r="D1522" s="80">
        <v>11</v>
      </c>
      <c r="E1522" s="175" t="s">
        <v>106</v>
      </c>
      <c r="F1522" s="176"/>
    </row>
    <row r="1523" spans="2:4" ht="12.75">
      <c r="B1523" s="78" t="s">
        <v>861</v>
      </c>
      <c r="C1523" s="79">
        <v>12</v>
      </c>
      <c r="D1523" s="80">
        <v>12</v>
      </c>
    </row>
    <row r="1524" spans="2:4" ht="12.75">
      <c r="B1524" s="78" t="s">
        <v>862</v>
      </c>
      <c r="C1524" s="79">
        <v>13</v>
      </c>
      <c r="D1524" s="80">
        <v>13</v>
      </c>
    </row>
    <row r="1525" spans="2:4" ht="12.75">
      <c r="B1525" s="78" t="s">
        <v>863</v>
      </c>
      <c r="C1525" s="79">
        <v>14</v>
      </c>
      <c r="D1525" s="80">
        <v>14</v>
      </c>
    </row>
    <row r="1526" spans="2:4" ht="12.75">
      <c r="B1526" s="78" t="s">
        <v>1240</v>
      </c>
      <c r="C1526" s="79">
        <v>15</v>
      </c>
      <c r="D1526" s="80">
        <v>17</v>
      </c>
    </row>
    <row r="1527" spans="2:4" ht="12.75">
      <c r="B1527" s="78" t="s">
        <v>1241</v>
      </c>
      <c r="C1527" s="79">
        <v>16</v>
      </c>
      <c r="D1527" s="80">
        <v>19</v>
      </c>
    </row>
    <row r="1528" spans="2:4" ht="12.75">
      <c r="B1528" s="78" t="s">
        <v>1242</v>
      </c>
      <c r="C1528" s="79">
        <v>17</v>
      </c>
      <c r="D1528" s="80">
        <v>22</v>
      </c>
    </row>
    <row r="1529" spans="2:4" ht="12.75">
      <c r="B1529" s="78" t="s">
        <v>1243</v>
      </c>
      <c r="C1529" s="79">
        <v>18</v>
      </c>
      <c r="D1529" s="80">
        <v>11</v>
      </c>
    </row>
    <row r="1530" spans="2:4" ht="12.75">
      <c r="B1530" s="78" t="s">
        <v>1244</v>
      </c>
      <c r="C1530" s="79">
        <v>19</v>
      </c>
      <c r="D1530" s="80">
        <v>12</v>
      </c>
    </row>
    <row r="1531" spans="2:4" ht="12.75">
      <c r="B1531" s="78" t="s">
        <v>1245</v>
      </c>
      <c r="C1531" s="79">
        <v>20</v>
      </c>
      <c r="D1531" s="80">
        <v>13</v>
      </c>
    </row>
    <row r="1532" spans="2:4" ht="12.75">
      <c r="B1532" s="78" t="s">
        <v>1246</v>
      </c>
      <c r="C1532" s="79">
        <v>21</v>
      </c>
      <c r="D1532" s="80">
        <v>15</v>
      </c>
    </row>
    <row r="1533" spans="2:4" ht="12.75">
      <c r="B1533" s="78" t="s">
        <v>1247</v>
      </c>
      <c r="C1533" s="79">
        <v>22</v>
      </c>
      <c r="D1533" s="80">
        <v>18</v>
      </c>
    </row>
    <row r="1534" spans="2:4" ht="12.75">
      <c r="B1534" s="78" t="s">
        <v>1248</v>
      </c>
      <c r="C1534" s="79">
        <v>23</v>
      </c>
      <c r="D1534" s="80">
        <v>22</v>
      </c>
    </row>
    <row r="1535" spans="2:4" ht="12.75">
      <c r="B1535" s="78" t="s">
        <v>1249</v>
      </c>
      <c r="C1535" s="79">
        <v>24</v>
      </c>
      <c r="D1535" s="80">
        <v>27</v>
      </c>
    </row>
    <row r="1536" spans="2:4" ht="12.75">
      <c r="B1536" s="78" t="s">
        <v>1250</v>
      </c>
      <c r="C1536" s="79">
        <v>25</v>
      </c>
      <c r="D1536" s="80">
        <v>34</v>
      </c>
    </row>
    <row r="1537" spans="2:4" ht="12.75">
      <c r="B1537" s="78" t="s">
        <v>1251</v>
      </c>
      <c r="C1537" s="79">
        <v>26</v>
      </c>
      <c r="D1537" s="80">
        <v>8</v>
      </c>
    </row>
    <row r="1538" spans="2:4" ht="12.75">
      <c r="B1538" s="78" t="s">
        <v>1252</v>
      </c>
      <c r="C1538" s="79">
        <v>27</v>
      </c>
      <c r="D1538" s="80">
        <v>10</v>
      </c>
    </row>
    <row r="1539" spans="2:4" ht="12.75">
      <c r="B1539" s="78" t="s">
        <v>1253</v>
      </c>
      <c r="C1539" s="79">
        <v>28</v>
      </c>
      <c r="D1539" s="80">
        <v>13</v>
      </c>
    </row>
    <row r="1540" spans="2:4" ht="12.75">
      <c r="B1540" s="78" t="s">
        <v>1254</v>
      </c>
      <c r="C1540" s="79">
        <v>29</v>
      </c>
      <c r="D1540" s="80">
        <v>16</v>
      </c>
    </row>
    <row r="1541" spans="2:4" ht="12.75">
      <c r="B1541" s="78" t="s">
        <v>1255</v>
      </c>
      <c r="C1541" s="79">
        <v>30</v>
      </c>
      <c r="D1541" s="80">
        <v>18</v>
      </c>
    </row>
    <row r="1542" spans="2:4" ht="12.75">
      <c r="B1542" s="78" t="s">
        <v>76</v>
      </c>
      <c r="C1542" s="79">
        <v>31</v>
      </c>
      <c r="D1542" s="80">
        <v>20</v>
      </c>
    </row>
    <row r="1543" spans="2:4" ht="12.75">
      <c r="B1543" s="78" t="s">
        <v>77</v>
      </c>
      <c r="C1543" s="79">
        <v>32</v>
      </c>
      <c r="D1543" s="80">
        <v>23</v>
      </c>
    </row>
    <row r="1544" spans="2:4" ht="12.75">
      <c r="B1544" s="78" t="s">
        <v>78</v>
      </c>
      <c r="C1544" s="79">
        <v>33</v>
      </c>
      <c r="D1544" s="80">
        <v>28</v>
      </c>
    </row>
    <row r="1545" spans="2:4" ht="12.75">
      <c r="B1545" s="78" t="s">
        <v>79</v>
      </c>
      <c r="C1545" s="79">
        <v>34</v>
      </c>
      <c r="D1545" s="80">
        <v>7</v>
      </c>
    </row>
    <row r="1546" spans="2:4" ht="12.75">
      <c r="B1546" s="78" t="s">
        <v>80</v>
      </c>
      <c r="C1546" s="79">
        <v>35</v>
      </c>
      <c r="D1546" s="80">
        <v>8</v>
      </c>
    </row>
    <row r="1547" spans="2:4" ht="12.75">
      <c r="B1547" s="78" t="s">
        <v>81</v>
      </c>
      <c r="C1547" s="79">
        <v>36</v>
      </c>
      <c r="D1547" s="80">
        <v>10</v>
      </c>
    </row>
    <row r="1548" spans="2:4" ht="12.75">
      <c r="B1548" s="78" t="s">
        <v>82</v>
      </c>
      <c r="C1548" s="79">
        <v>37</v>
      </c>
      <c r="D1548" s="80">
        <v>11</v>
      </c>
    </row>
    <row r="1549" spans="2:4" ht="12.75">
      <c r="B1549" s="78" t="s">
        <v>83</v>
      </c>
      <c r="C1549" s="79">
        <v>38</v>
      </c>
      <c r="D1549" s="80">
        <v>12</v>
      </c>
    </row>
    <row r="1550" spans="2:4" ht="12.75">
      <c r="B1550" s="78" t="s">
        <v>84</v>
      </c>
      <c r="C1550" s="79">
        <v>39</v>
      </c>
      <c r="D1550" s="80">
        <v>15</v>
      </c>
    </row>
    <row r="1551" spans="2:4" ht="12.75">
      <c r="B1551" s="78" t="s">
        <v>85</v>
      </c>
      <c r="C1551" s="79">
        <v>40</v>
      </c>
      <c r="D1551" s="80">
        <v>17</v>
      </c>
    </row>
    <row r="1552" spans="2:4" ht="12.75">
      <c r="B1552" s="78" t="s">
        <v>86</v>
      </c>
      <c r="C1552" s="79">
        <v>41</v>
      </c>
      <c r="D1552" s="80">
        <v>23</v>
      </c>
    </row>
    <row r="1553" spans="2:4" ht="12.75">
      <c r="B1553" s="78" t="s">
        <v>87</v>
      </c>
      <c r="C1553" s="79">
        <v>42</v>
      </c>
      <c r="D1553" s="80">
        <v>9</v>
      </c>
    </row>
    <row r="1554" spans="2:4" ht="12.75">
      <c r="B1554" s="78" t="s">
        <v>88</v>
      </c>
      <c r="C1554" s="79">
        <v>43</v>
      </c>
      <c r="D1554" s="80">
        <v>10</v>
      </c>
    </row>
    <row r="1555" spans="2:4" ht="12.75">
      <c r="B1555" s="78" t="s">
        <v>89</v>
      </c>
      <c r="C1555" s="79">
        <v>44</v>
      </c>
      <c r="D1555" s="80">
        <v>11</v>
      </c>
    </row>
    <row r="1556" spans="2:4" ht="12.75">
      <c r="B1556" s="78" t="s">
        <v>90</v>
      </c>
      <c r="C1556" s="79">
        <v>45</v>
      </c>
      <c r="D1556" s="80">
        <v>12</v>
      </c>
    </row>
    <row r="1557" spans="2:4" ht="12.75">
      <c r="B1557" s="78" t="s">
        <v>91</v>
      </c>
      <c r="C1557" s="79">
        <v>46</v>
      </c>
      <c r="D1557" s="80">
        <v>14</v>
      </c>
    </row>
    <row r="1558" spans="2:4" ht="12.75">
      <c r="B1558" s="78" t="s">
        <v>92</v>
      </c>
      <c r="C1558" s="79">
        <v>47</v>
      </c>
      <c r="D1558" s="80">
        <v>16</v>
      </c>
    </row>
    <row r="1559" spans="2:4" ht="12.75">
      <c r="B1559" s="78" t="s">
        <v>93</v>
      </c>
      <c r="C1559" s="79">
        <v>48</v>
      </c>
      <c r="D1559" s="80">
        <v>18</v>
      </c>
    </row>
    <row r="1560" spans="2:4" ht="12.75">
      <c r="B1560" s="78" t="s">
        <v>94</v>
      </c>
      <c r="C1560" s="79">
        <v>49</v>
      </c>
      <c r="D1560" s="80">
        <v>22</v>
      </c>
    </row>
    <row r="1561" spans="2:4" ht="12.75">
      <c r="B1561" s="78" t="s">
        <v>95</v>
      </c>
      <c r="C1561" s="79">
        <v>50</v>
      </c>
      <c r="D1561" s="80">
        <v>60</v>
      </c>
    </row>
    <row r="1562" spans="2:4" ht="12.75">
      <c r="B1562" s="78" t="s">
        <v>96</v>
      </c>
      <c r="C1562" s="79">
        <v>51</v>
      </c>
      <c r="D1562" s="80">
        <v>75</v>
      </c>
    </row>
    <row r="1563" spans="2:4" ht="12.75">
      <c r="B1563" s="78" t="s">
        <v>97</v>
      </c>
      <c r="C1563" s="79">
        <v>52</v>
      </c>
      <c r="D1563" s="80">
        <v>90</v>
      </c>
    </row>
    <row r="1564" spans="2:4" ht="12.75">
      <c r="B1564" s="78" t="s">
        <v>98</v>
      </c>
      <c r="C1564" s="79">
        <v>53</v>
      </c>
      <c r="D1564" s="80">
        <v>100</v>
      </c>
    </row>
    <row r="1565" spans="2:4" ht="12.75">
      <c r="B1565" s="78" t="s">
        <v>99</v>
      </c>
      <c r="C1565" s="79">
        <v>54</v>
      </c>
      <c r="D1565" s="80">
        <v>110</v>
      </c>
    </row>
    <row r="1566" spans="2:4" ht="12.75">
      <c r="B1566" s="78" t="s">
        <v>100</v>
      </c>
      <c r="C1566" s="79">
        <v>55</v>
      </c>
      <c r="D1566" s="80">
        <v>10</v>
      </c>
    </row>
    <row r="1567" spans="2:4" ht="12.75">
      <c r="B1567" s="78" t="s">
        <v>101</v>
      </c>
      <c r="C1567" s="79">
        <v>56</v>
      </c>
      <c r="D1567" s="80">
        <v>12</v>
      </c>
    </row>
    <row r="1568" spans="2:4" ht="12.75">
      <c r="B1568" s="78" t="s">
        <v>102</v>
      </c>
      <c r="C1568" s="79">
        <v>57</v>
      </c>
      <c r="D1568" s="80">
        <v>15</v>
      </c>
    </row>
    <row r="1569" spans="2:4" ht="12.75">
      <c r="B1569" s="78" t="s">
        <v>103</v>
      </c>
      <c r="C1569" s="79">
        <v>58</v>
      </c>
      <c r="D1569" s="80">
        <v>18</v>
      </c>
    </row>
    <row r="1570" spans="2:4" ht="12.75">
      <c r="B1570" s="78" t="s">
        <v>104</v>
      </c>
      <c r="C1570" s="79">
        <v>59</v>
      </c>
      <c r="D1570" s="80">
        <v>21</v>
      </c>
    </row>
    <row r="1571" spans="2:4" ht="12.75">
      <c r="B1571" s="78" t="s">
        <v>105</v>
      </c>
      <c r="C1571" s="79">
        <v>60</v>
      </c>
      <c r="D1571" s="80">
        <v>25</v>
      </c>
    </row>
    <row r="1572" ht="12.75">
      <c r="D1572" s="3"/>
    </row>
    <row r="1573" spans="2:6" ht="12.75">
      <c r="B1573" s="81" t="s">
        <v>107</v>
      </c>
      <c r="C1573" s="82">
        <v>1</v>
      </c>
      <c r="D1573" s="83">
        <v>0</v>
      </c>
      <c r="E1573" s="129">
        <v>1</v>
      </c>
      <c r="F1573" s="129">
        <f>LOOKUP(E1573,Tabel26)</f>
        <v>0</v>
      </c>
    </row>
    <row r="1574" spans="2:6" ht="12.75">
      <c r="B1574" s="81" t="s">
        <v>117</v>
      </c>
      <c r="C1574" s="82">
        <v>2</v>
      </c>
      <c r="D1574" s="83">
        <v>21</v>
      </c>
      <c r="E1574" s="173" t="s">
        <v>445</v>
      </c>
      <c r="F1574" s="174"/>
    </row>
    <row r="1575" spans="2:4" ht="12.75">
      <c r="B1575" s="81" t="s">
        <v>118</v>
      </c>
      <c r="C1575" s="82">
        <v>3</v>
      </c>
      <c r="D1575" s="83">
        <v>23</v>
      </c>
    </row>
    <row r="1576" spans="2:6" ht="12.75">
      <c r="B1576" s="81" t="s">
        <v>119</v>
      </c>
      <c r="C1576" s="82">
        <v>4</v>
      </c>
      <c r="D1576" s="83">
        <v>25</v>
      </c>
      <c r="E1576" s="129">
        <v>1</v>
      </c>
      <c r="F1576" s="129">
        <f>LOOKUP(E1576,Tabel26)</f>
        <v>0</v>
      </c>
    </row>
    <row r="1577" spans="2:6" ht="12.75">
      <c r="B1577" s="81" t="s">
        <v>120</v>
      </c>
      <c r="C1577" s="82">
        <v>5</v>
      </c>
      <c r="D1577" s="83">
        <v>29</v>
      </c>
      <c r="E1577" s="173" t="s">
        <v>445</v>
      </c>
      <c r="F1577" s="174"/>
    </row>
    <row r="1578" spans="2:4" ht="12.75">
      <c r="B1578" s="81" t="s">
        <v>121</v>
      </c>
      <c r="C1578" s="82">
        <v>6</v>
      </c>
      <c r="D1578" s="83">
        <v>33</v>
      </c>
    </row>
    <row r="1579" spans="2:6" ht="12.75">
      <c r="B1579" s="81" t="s">
        <v>122</v>
      </c>
      <c r="C1579" s="82">
        <v>7</v>
      </c>
      <c r="D1579" s="83">
        <v>36</v>
      </c>
      <c r="E1579" s="129">
        <v>1</v>
      </c>
      <c r="F1579" s="129">
        <f>LOOKUP(E1579,Tabel26)</f>
        <v>0</v>
      </c>
    </row>
    <row r="1580" spans="2:6" ht="12.75">
      <c r="B1580" s="81" t="s">
        <v>123</v>
      </c>
      <c r="C1580" s="82">
        <v>8</v>
      </c>
      <c r="D1580" s="83">
        <v>48</v>
      </c>
      <c r="E1580" s="173" t="s">
        <v>445</v>
      </c>
      <c r="F1580" s="174"/>
    </row>
    <row r="1581" spans="2:4" ht="12.75">
      <c r="B1581" s="81" t="s">
        <v>124</v>
      </c>
      <c r="C1581" s="82">
        <v>9</v>
      </c>
      <c r="D1581" s="83">
        <v>63</v>
      </c>
    </row>
    <row r="1582" spans="2:6" ht="12.75">
      <c r="B1582" s="81" t="s">
        <v>125</v>
      </c>
      <c r="C1582" s="82">
        <v>10</v>
      </c>
      <c r="D1582" s="83">
        <v>12</v>
      </c>
      <c r="E1582" s="129">
        <v>1</v>
      </c>
      <c r="F1582" s="129">
        <f>LOOKUP(E1582,Tabel26)</f>
        <v>0</v>
      </c>
    </row>
    <row r="1583" spans="2:6" ht="12.75">
      <c r="B1583" s="81" t="s">
        <v>126</v>
      </c>
      <c r="C1583" s="82">
        <v>11</v>
      </c>
      <c r="D1583" s="83">
        <v>13</v>
      </c>
      <c r="E1583" s="173" t="s">
        <v>445</v>
      </c>
      <c r="F1583" s="174"/>
    </row>
    <row r="1584" spans="2:4" ht="12.75">
      <c r="B1584" s="81" t="s">
        <v>127</v>
      </c>
      <c r="C1584" s="82">
        <v>12</v>
      </c>
      <c r="D1584" s="83">
        <v>14</v>
      </c>
    </row>
    <row r="1585" spans="2:4" ht="12.75">
      <c r="B1585" s="81" t="s">
        <v>128</v>
      </c>
      <c r="C1585" s="82">
        <v>13</v>
      </c>
      <c r="D1585" s="83">
        <v>17</v>
      </c>
    </row>
    <row r="1586" spans="2:4" ht="12.75">
      <c r="B1586" s="81" t="s">
        <v>129</v>
      </c>
      <c r="C1586" s="82">
        <v>14</v>
      </c>
      <c r="D1586" s="83">
        <v>19</v>
      </c>
    </row>
    <row r="1587" spans="2:4" ht="12.75">
      <c r="B1587" s="81" t="s">
        <v>130</v>
      </c>
      <c r="C1587" s="82">
        <v>15</v>
      </c>
      <c r="D1587" s="83">
        <v>21</v>
      </c>
    </row>
    <row r="1588" spans="2:4" ht="12.75">
      <c r="B1588" s="81" t="s">
        <v>131</v>
      </c>
      <c r="C1588" s="82">
        <v>16</v>
      </c>
      <c r="D1588" s="83">
        <v>23</v>
      </c>
    </row>
    <row r="1589" spans="2:4" ht="12.75">
      <c r="B1589" s="81" t="s">
        <v>132</v>
      </c>
      <c r="C1589" s="82">
        <v>17</v>
      </c>
      <c r="D1589" s="83">
        <v>32</v>
      </c>
    </row>
    <row r="1590" spans="2:4" ht="12.75">
      <c r="B1590" s="81" t="s">
        <v>133</v>
      </c>
      <c r="C1590" s="82">
        <v>18</v>
      </c>
      <c r="D1590" s="83">
        <v>13</v>
      </c>
    </row>
    <row r="1591" spans="2:4" ht="12.75">
      <c r="B1591" s="81" t="s">
        <v>134</v>
      </c>
      <c r="C1591" s="82">
        <v>19</v>
      </c>
      <c r="D1591" s="83">
        <v>15</v>
      </c>
    </row>
    <row r="1592" spans="2:4" ht="12.75">
      <c r="B1592" s="81" t="s">
        <v>135</v>
      </c>
      <c r="C1592" s="82">
        <v>20</v>
      </c>
      <c r="D1592" s="83">
        <v>18</v>
      </c>
    </row>
    <row r="1593" spans="2:4" ht="12.75">
      <c r="B1593" s="81" t="s">
        <v>136</v>
      </c>
      <c r="C1593" s="82">
        <v>21</v>
      </c>
      <c r="D1593" s="83">
        <v>23</v>
      </c>
    </row>
    <row r="1594" spans="2:4" ht="12.75">
      <c r="B1594" s="81" t="s">
        <v>137</v>
      </c>
      <c r="C1594" s="82">
        <v>22</v>
      </c>
      <c r="D1594" s="83">
        <v>27</v>
      </c>
    </row>
    <row r="1595" spans="2:4" ht="12.75">
      <c r="B1595" s="81" t="s">
        <v>138</v>
      </c>
      <c r="C1595" s="82">
        <v>23</v>
      </c>
      <c r="D1595" s="83">
        <v>36</v>
      </c>
    </row>
    <row r="1596" spans="2:4" ht="12.75">
      <c r="B1596" s="81" t="s">
        <v>1558</v>
      </c>
      <c r="C1596" s="82">
        <v>24</v>
      </c>
      <c r="D1596" s="83">
        <v>40</v>
      </c>
    </row>
    <row r="1597" spans="2:4" ht="12.75">
      <c r="B1597" s="81" t="s">
        <v>1559</v>
      </c>
      <c r="C1597" s="82">
        <v>25</v>
      </c>
      <c r="D1597" s="83">
        <v>45</v>
      </c>
    </row>
    <row r="1598" spans="2:4" ht="12.75">
      <c r="B1598" s="81" t="s">
        <v>108</v>
      </c>
      <c r="C1598" s="82">
        <v>26</v>
      </c>
      <c r="D1598" s="83">
        <v>11</v>
      </c>
    </row>
    <row r="1599" spans="2:4" ht="12.75">
      <c r="B1599" s="81" t="s">
        <v>109</v>
      </c>
      <c r="C1599" s="82">
        <v>27</v>
      </c>
      <c r="D1599" s="83">
        <v>12</v>
      </c>
    </row>
    <row r="1600" spans="2:4" ht="12.75">
      <c r="B1600" s="81" t="s">
        <v>110</v>
      </c>
      <c r="C1600" s="82">
        <v>28</v>
      </c>
      <c r="D1600" s="83">
        <v>13</v>
      </c>
    </row>
    <row r="1601" spans="2:4" ht="12.75">
      <c r="B1601" s="81" t="s">
        <v>111</v>
      </c>
      <c r="C1601" s="82">
        <v>29</v>
      </c>
      <c r="D1601" s="83">
        <v>16</v>
      </c>
    </row>
    <row r="1602" spans="2:4" ht="12.75">
      <c r="B1602" s="81" t="s">
        <v>112</v>
      </c>
      <c r="C1602" s="82">
        <v>30</v>
      </c>
      <c r="D1602" s="83">
        <v>18</v>
      </c>
    </row>
    <row r="1603" spans="2:4" ht="12.75">
      <c r="B1603" s="81" t="s">
        <v>113</v>
      </c>
      <c r="C1603" s="82">
        <v>31</v>
      </c>
      <c r="D1603" s="83">
        <v>20</v>
      </c>
    </row>
    <row r="1604" spans="2:4" ht="12.75">
      <c r="B1604" s="81" t="s">
        <v>114</v>
      </c>
      <c r="C1604" s="82">
        <v>32</v>
      </c>
      <c r="D1604" s="83">
        <v>23</v>
      </c>
    </row>
    <row r="1605" spans="2:4" ht="12.75">
      <c r="B1605" s="81" t="s">
        <v>115</v>
      </c>
      <c r="C1605" s="82">
        <v>33</v>
      </c>
      <c r="D1605" s="83">
        <v>27</v>
      </c>
    </row>
    <row r="1606" spans="2:4" ht="12.75">
      <c r="B1606" s="81" t="s">
        <v>116</v>
      </c>
      <c r="C1606" s="82">
        <v>34</v>
      </c>
      <c r="D1606" s="83">
        <v>13</v>
      </c>
    </row>
    <row r="1607" spans="2:4" ht="12.75">
      <c r="B1607" s="81" t="s">
        <v>1560</v>
      </c>
      <c r="C1607" s="82">
        <v>35</v>
      </c>
      <c r="D1607" s="83">
        <v>15</v>
      </c>
    </row>
    <row r="1608" spans="2:4" ht="12.75">
      <c r="B1608" s="81" t="s">
        <v>1561</v>
      </c>
      <c r="C1608" s="82">
        <v>36</v>
      </c>
      <c r="D1608" s="83">
        <v>18</v>
      </c>
    </row>
    <row r="1609" spans="2:4" ht="12.75">
      <c r="B1609" s="81" t="s">
        <v>1562</v>
      </c>
      <c r="C1609" s="82">
        <v>37</v>
      </c>
      <c r="D1609" s="83">
        <v>20</v>
      </c>
    </row>
    <row r="1610" spans="2:4" ht="12.75">
      <c r="B1610" s="81" t="s">
        <v>1564</v>
      </c>
      <c r="C1610" s="82">
        <v>38</v>
      </c>
      <c r="D1610" s="83">
        <v>23</v>
      </c>
    </row>
    <row r="1611" spans="2:4" ht="12.75">
      <c r="B1611" s="81" t="s">
        <v>1563</v>
      </c>
      <c r="C1611" s="82">
        <v>39</v>
      </c>
      <c r="D1611" s="83">
        <v>25</v>
      </c>
    </row>
    <row r="1612" spans="2:4" ht="12.75">
      <c r="B1612" s="81" t="s">
        <v>1565</v>
      </c>
      <c r="C1612" s="82">
        <v>40</v>
      </c>
      <c r="D1612" s="83">
        <v>27</v>
      </c>
    </row>
    <row r="1613" spans="2:4" ht="12.75">
      <c r="B1613" s="81" t="s">
        <v>1566</v>
      </c>
      <c r="C1613" s="82">
        <v>41</v>
      </c>
      <c r="D1613" s="83">
        <v>32</v>
      </c>
    </row>
    <row r="1614" spans="2:4" ht="12.75">
      <c r="B1614" s="81" t="s">
        <v>1567</v>
      </c>
      <c r="C1614" s="82">
        <v>42</v>
      </c>
      <c r="D1614" s="83">
        <v>8</v>
      </c>
    </row>
    <row r="1615" spans="2:4" ht="12.75">
      <c r="B1615" s="81" t="s">
        <v>1568</v>
      </c>
      <c r="C1615" s="82">
        <v>43</v>
      </c>
      <c r="D1615" s="83">
        <v>18</v>
      </c>
    </row>
    <row r="1616" spans="2:4" ht="12.75">
      <c r="B1616" s="81" t="s">
        <v>1569</v>
      </c>
      <c r="C1616" s="82">
        <v>44</v>
      </c>
      <c r="D1616" s="83">
        <v>20</v>
      </c>
    </row>
    <row r="1617" spans="2:4" ht="12.75">
      <c r="B1617" s="81" t="s">
        <v>1570</v>
      </c>
      <c r="C1617" s="82">
        <v>45</v>
      </c>
      <c r="D1617" s="83">
        <v>22</v>
      </c>
    </row>
    <row r="1618" spans="2:4" ht="12.75">
      <c r="B1618" s="81" t="s">
        <v>1571</v>
      </c>
      <c r="C1618" s="82">
        <v>46</v>
      </c>
      <c r="D1618" s="83">
        <v>26</v>
      </c>
    </row>
    <row r="1619" spans="2:4" ht="12.75">
      <c r="B1619" s="81" t="s">
        <v>1572</v>
      </c>
      <c r="C1619" s="82">
        <v>47</v>
      </c>
      <c r="D1619" s="83">
        <v>28</v>
      </c>
    </row>
    <row r="1620" spans="2:4" ht="12.75">
      <c r="B1620" s="81" t="s">
        <v>1573</v>
      </c>
      <c r="C1620" s="82">
        <v>48</v>
      </c>
      <c r="D1620" s="83">
        <v>32</v>
      </c>
    </row>
    <row r="1621" spans="2:4" ht="12.75">
      <c r="B1621" s="81" t="s">
        <v>1574</v>
      </c>
      <c r="C1621" s="82">
        <v>49</v>
      </c>
      <c r="D1621" s="83">
        <v>36</v>
      </c>
    </row>
    <row r="1622" spans="2:4" ht="12.75">
      <c r="B1622" s="81" t="s">
        <v>1582</v>
      </c>
      <c r="C1622" s="82">
        <v>50</v>
      </c>
      <c r="D1622" s="83">
        <v>20</v>
      </c>
    </row>
    <row r="1623" spans="2:4" ht="12.75">
      <c r="B1623" s="81" t="s">
        <v>1583</v>
      </c>
      <c r="C1623" s="82">
        <v>51</v>
      </c>
      <c r="D1623" s="83">
        <v>22</v>
      </c>
    </row>
    <row r="1624" spans="2:4" ht="12.75">
      <c r="B1624" s="81" t="s">
        <v>1584</v>
      </c>
      <c r="C1624" s="82">
        <v>52</v>
      </c>
      <c r="D1624" s="83">
        <v>24</v>
      </c>
    </row>
    <row r="1625" spans="2:4" ht="12.75">
      <c r="B1625" s="81" t="s">
        <v>1585</v>
      </c>
      <c r="C1625" s="82">
        <v>53</v>
      </c>
      <c r="D1625" s="83">
        <v>26</v>
      </c>
    </row>
    <row r="1626" spans="2:4" ht="12.75">
      <c r="B1626" s="81" t="s">
        <v>1586</v>
      </c>
      <c r="C1626" s="82">
        <v>54</v>
      </c>
      <c r="D1626" s="83">
        <v>30</v>
      </c>
    </row>
    <row r="1627" spans="2:4" ht="12.75">
      <c r="B1627" s="81" t="s">
        <v>1587</v>
      </c>
      <c r="C1627" s="82">
        <v>55</v>
      </c>
      <c r="D1627" s="83">
        <v>33</v>
      </c>
    </row>
    <row r="1628" spans="2:4" ht="12.75">
      <c r="B1628" s="81" t="s">
        <v>1588</v>
      </c>
      <c r="C1628" s="82">
        <v>56</v>
      </c>
      <c r="D1628" s="83">
        <v>36</v>
      </c>
    </row>
    <row r="1629" spans="2:4" ht="12.75">
      <c r="B1629" s="81" t="s">
        <v>1575</v>
      </c>
      <c r="C1629" s="82">
        <v>57</v>
      </c>
      <c r="D1629" s="83">
        <v>22</v>
      </c>
    </row>
    <row r="1630" spans="2:4" ht="12.75">
      <c r="B1630" s="81" t="s">
        <v>1576</v>
      </c>
      <c r="C1630" s="82">
        <v>58</v>
      </c>
      <c r="D1630" s="83">
        <v>24</v>
      </c>
    </row>
    <row r="1631" spans="2:4" ht="12.75">
      <c r="B1631" s="81" t="s">
        <v>1577</v>
      </c>
      <c r="C1631" s="82">
        <v>59</v>
      </c>
      <c r="D1631" s="83">
        <v>26</v>
      </c>
    </row>
    <row r="1632" spans="2:4" ht="12.75">
      <c r="B1632" s="81" t="s">
        <v>1578</v>
      </c>
      <c r="C1632" s="82">
        <v>60</v>
      </c>
      <c r="D1632" s="83">
        <v>32</v>
      </c>
    </row>
    <row r="1633" spans="2:4" ht="12.75">
      <c r="B1633" s="81" t="s">
        <v>1579</v>
      </c>
      <c r="C1633" s="82">
        <v>61</v>
      </c>
      <c r="D1633" s="83">
        <v>40</v>
      </c>
    </row>
    <row r="1634" spans="2:4" ht="12.75">
      <c r="B1634" s="81" t="s">
        <v>1580</v>
      </c>
      <c r="C1634" s="82">
        <v>62</v>
      </c>
      <c r="D1634" s="83">
        <v>48</v>
      </c>
    </row>
    <row r="1635" spans="2:4" ht="12.75">
      <c r="B1635" s="81" t="s">
        <v>1581</v>
      </c>
      <c r="C1635" s="82">
        <v>63</v>
      </c>
      <c r="D1635" s="83">
        <v>64</v>
      </c>
    </row>
    <row r="1636" spans="2:4" ht="12.75">
      <c r="B1636" s="81" t="s">
        <v>1589</v>
      </c>
      <c r="C1636" s="82">
        <v>64</v>
      </c>
      <c r="D1636" s="83">
        <v>6</v>
      </c>
    </row>
    <row r="1637" spans="2:4" ht="12.75">
      <c r="B1637" s="81" t="s">
        <v>1590</v>
      </c>
      <c r="C1637" s="82">
        <v>65</v>
      </c>
      <c r="D1637" s="83">
        <v>7</v>
      </c>
    </row>
    <row r="1638" spans="2:4" ht="12.75">
      <c r="B1638" s="81" t="s">
        <v>1591</v>
      </c>
      <c r="C1638" s="82">
        <v>66</v>
      </c>
      <c r="D1638" s="83">
        <v>8</v>
      </c>
    </row>
    <row r="1639" spans="2:4" ht="12.75">
      <c r="B1639" s="81" t="s">
        <v>1592</v>
      </c>
      <c r="C1639" s="82">
        <v>67</v>
      </c>
      <c r="D1639" s="83">
        <v>10</v>
      </c>
    </row>
    <row r="1640" spans="2:4" ht="12.75">
      <c r="B1640" s="81" t="s">
        <v>1593</v>
      </c>
      <c r="C1640" s="82">
        <v>68</v>
      </c>
      <c r="D1640" s="83">
        <v>12</v>
      </c>
    </row>
    <row r="1641" spans="2:4" ht="12.75">
      <c r="B1641" s="81" t="s">
        <v>1594</v>
      </c>
      <c r="C1641" s="82">
        <v>69</v>
      </c>
      <c r="D1641" s="83">
        <v>15</v>
      </c>
    </row>
    <row r="1642" spans="2:4" ht="12.75">
      <c r="B1642" s="81" t="s">
        <v>1595</v>
      </c>
      <c r="C1642" s="82">
        <v>70</v>
      </c>
      <c r="D1642" s="83">
        <v>18</v>
      </c>
    </row>
    <row r="1643" spans="2:4" ht="12.75">
      <c r="B1643" s="81" t="s">
        <v>1596</v>
      </c>
      <c r="C1643" s="82">
        <v>71</v>
      </c>
      <c r="D1643" s="83">
        <v>22</v>
      </c>
    </row>
    <row r="1644" spans="2:4" ht="12.75">
      <c r="B1644" s="81" t="s">
        <v>1602</v>
      </c>
      <c r="C1644" s="82">
        <v>72</v>
      </c>
      <c r="D1644" s="83">
        <v>24</v>
      </c>
    </row>
    <row r="1645" spans="2:4" ht="12.75">
      <c r="B1645" s="81" t="s">
        <v>1597</v>
      </c>
      <c r="C1645" s="82">
        <v>73</v>
      </c>
      <c r="D1645" s="83">
        <v>28</v>
      </c>
    </row>
    <row r="1646" spans="2:4" ht="12.75">
      <c r="B1646" s="81" t="s">
        <v>1598</v>
      </c>
      <c r="C1646" s="82">
        <v>74</v>
      </c>
      <c r="D1646" s="83">
        <v>32</v>
      </c>
    </row>
    <row r="1647" spans="2:4" ht="12.75">
      <c r="B1647" s="81" t="s">
        <v>1599</v>
      </c>
      <c r="C1647" s="82">
        <v>75</v>
      </c>
      <c r="D1647" s="83">
        <v>36</v>
      </c>
    </row>
    <row r="1648" spans="2:4" ht="12.75">
      <c r="B1648" s="81" t="s">
        <v>1600</v>
      </c>
      <c r="C1648" s="82">
        <v>76</v>
      </c>
      <c r="D1648" s="83">
        <v>40</v>
      </c>
    </row>
    <row r="1649" spans="2:4" ht="12.75">
      <c r="B1649" s="81" t="s">
        <v>1601</v>
      </c>
      <c r="C1649" s="82">
        <v>77</v>
      </c>
      <c r="D1649" s="83">
        <v>44</v>
      </c>
    </row>
    <row r="1650" spans="2:4" ht="12.75">
      <c r="B1650" s="81" t="s">
        <v>1603</v>
      </c>
      <c r="C1650" s="82">
        <v>78</v>
      </c>
      <c r="D1650" s="83">
        <v>5</v>
      </c>
    </row>
    <row r="1651" spans="2:4" ht="12.75">
      <c r="B1651" s="81" t="s">
        <v>1604</v>
      </c>
      <c r="C1651" s="82">
        <v>79</v>
      </c>
      <c r="D1651" s="83">
        <v>6</v>
      </c>
    </row>
    <row r="1652" spans="2:4" ht="12.75">
      <c r="B1652" s="81" t="s">
        <v>1605</v>
      </c>
      <c r="C1652" s="82">
        <v>80</v>
      </c>
      <c r="D1652" s="83">
        <v>7</v>
      </c>
    </row>
    <row r="1653" spans="2:4" ht="12.75">
      <c r="B1653" s="81" t="s">
        <v>1606</v>
      </c>
      <c r="C1653" s="82">
        <v>81</v>
      </c>
      <c r="D1653" s="83">
        <v>9</v>
      </c>
    </row>
    <row r="1654" spans="2:4" ht="12.75">
      <c r="B1654" s="81" t="s">
        <v>1607</v>
      </c>
      <c r="C1654" s="82">
        <v>82</v>
      </c>
      <c r="D1654" s="83">
        <v>11</v>
      </c>
    </row>
    <row r="1655" spans="2:4" ht="12.75">
      <c r="B1655" s="81" t="s">
        <v>1608</v>
      </c>
      <c r="C1655" s="82">
        <v>83</v>
      </c>
      <c r="D1655" s="83">
        <v>13</v>
      </c>
    </row>
    <row r="1656" spans="2:4" ht="12.75">
      <c r="B1656" s="81" t="s">
        <v>1609</v>
      </c>
      <c r="C1656" s="82">
        <v>84</v>
      </c>
      <c r="D1656" s="83">
        <v>15</v>
      </c>
    </row>
    <row r="1657" spans="2:4" ht="12.75">
      <c r="B1657" s="81" t="s">
        <v>1610</v>
      </c>
      <c r="C1657" s="82">
        <v>85</v>
      </c>
      <c r="D1657" s="83">
        <v>15</v>
      </c>
    </row>
    <row r="1658" spans="2:4" ht="12.75">
      <c r="B1658" s="81" t="s">
        <v>1611</v>
      </c>
      <c r="C1658" s="82">
        <v>86</v>
      </c>
      <c r="D1658" s="83">
        <v>17</v>
      </c>
    </row>
    <row r="1659" spans="2:4" ht="12.75">
      <c r="B1659" s="81" t="s">
        <v>1612</v>
      </c>
      <c r="C1659" s="82">
        <v>87</v>
      </c>
      <c r="D1659" s="83">
        <v>19</v>
      </c>
    </row>
    <row r="1660" spans="2:4" ht="12.75">
      <c r="B1660" s="81" t="s">
        <v>1613</v>
      </c>
      <c r="C1660" s="82">
        <v>88</v>
      </c>
      <c r="D1660" s="83">
        <v>21</v>
      </c>
    </row>
    <row r="1661" spans="2:4" ht="12.75">
      <c r="B1661" s="81" t="s">
        <v>438</v>
      </c>
      <c r="C1661" s="82">
        <v>89</v>
      </c>
      <c r="D1661" s="83">
        <v>24</v>
      </c>
    </row>
    <row r="1662" spans="2:4" ht="12.75">
      <c r="B1662" s="81" t="s">
        <v>439</v>
      </c>
      <c r="C1662" s="82">
        <v>90</v>
      </c>
      <c r="D1662" s="83">
        <v>27</v>
      </c>
    </row>
    <row r="1663" spans="2:4" ht="12.75">
      <c r="B1663" s="81" t="s">
        <v>440</v>
      </c>
      <c r="C1663" s="82">
        <v>91</v>
      </c>
      <c r="D1663" s="83">
        <v>30</v>
      </c>
    </row>
    <row r="1664" spans="2:4" ht="12.75">
      <c r="B1664" s="81" t="s">
        <v>441</v>
      </c>
      <c r="C1664" s="82">
        <v>92</v>
      </c>
      <c r="D1664" s="83">
        <v>25</v>
      </c>
    </row>
    <row r="1665" spans="2:4" ht="12.75">
      <c r="B1665" s="81" t="s">
        <v>442</v>
      </c>
      <c r="C1665" s="82">
        <v>93</v>
      </c>
      <c r="D1665" s="83">
        <v>28</v>
      </c>
    </row>
    <row r="1666" spans="2:4" ht="12.75">
      <c r="B1666" s="81" t="s">
        <v>443</v>
      </c>
      <c r="C1666" s="82">
        <v>94</v>
      </c>
      <c r="D1666" s="83">
        <v>30</v>
      </c>
    </row>
    <row r="1667" spans="2:4" ht="12.75">
      <c r="B1667" s="81" t="s">
        <v>444</v>
      </c>
      <c r="C1667" s="82">
        <v>95</v>
      </c>
      <c r="D1667" s="83">
        <v>33</v>
      </c>
    </row>
    <row r="1668" ht="12.75">
      <c r="D1668" s="3"/>
    </row>
    <row r="1669" spans="2:6" ht="12.75">
      <c r="B1669" s="43" t="s">
        <v>446</v>
      </c>
      <c r="C1669" s="44">
        <v>1</v>
      </c>
      <c r="D1669" s="45">
        <v>0</v>
      </c>
      <c r="E1669" s="114">
        <v>1</v>
      </c>
      <c r="F1669" s="114">
        <f>LOOKUP(E1669,Tabel27)</f>
        <v>0</v>
      </c>
    </row>
    <row r="1670" spans="2:6" ht="12.75">
      <c r="B1670" s="43" t="s">
        <v>447</v>
      </c>
      <c r="C1670" s="44">
        <v>2</v>
      </c>
      <c r="D1670" s="45">
        <v>240</v>
      </c>
      <c r="E1670" s="171" t="s">
        <v>474</v>
      </c>
      <c r="F1670" s="172"/>
    </row>
    <row r="1671" spans="2:4" ht="12.75">
      <c r="B1671" s="43" t="s">
        <v>448</v>
      </c>
      <c r="C1671" s="44">
        <v>3</v>
      </c>
      <c r="D1671" s="45">
        <v>270</v>
      </c>
    </row>
    <row r="1672" spans="2:6" ht="12.75">
      <c r="B1672" s="43" t="s">
        <v>449</v>
      </c>
      <c r="C1672" s="44">
        <v>4</v>
      </c>
      <c r="D1672" s="45">
        <v>300</v>
      </c>
      <c r="E1672" s="114">
        <v>1</v>
      </c>
      <c r="F1672" s="114">
        <f>LOOKUP(E1672,Tabel27)</f>
        <v>0</v>
      </c>
    </row>
    <row r="1673" spans="2:6" ht="12.75">
      <c r="B1673" s="43" t="s">
        <v>450</v>
      </c>
      <c r="C1673" s="44">
        <v>5</v>
      </c>
      <c r="D1673" s="45">
        <v>330</v>
      </c>
      <c r="E1673" s="171" t="s">
        <v>474</v>
      </c>
      <c r="F1673" s="172"/>
    </row>
    <row r="1674" spans="2:4" ht="12.75">
      <c r="B1674" s="43" t="s">
        <v>451</v>
      </c>
      <c r="C1674" s="44">
        <v>6</v>
      </c>
      <c r="D1674" s="45">
        <v>360</v>
      </c>
    </row>
    <row r="1675" spans="2:4" ht="12.75">
      <c r="B1675" s="43" t="s">
        <v>452</v>
      </c>
      <c r="C1675" s="44">
        <v>7</v>
      </c>
      <c r="D1675" s="45">
        <v>420</v>
      </c>
    </row>
    <row r="1676" spans="2:4" ht="12.75">
      <c r="B1676" s="43" t="s">
        <v>453</v>
      </c>
      <c r="C1676" s="44">
        <v>8</v>
      </c>
      <c r="D1676" s="45">
        <v>480</v>
      </c>
    </row>
    <row r="1677" spans="2:4" ht="12.75">
      <c r="B1677" s="43" t="s">
        <v>454</v>
      </c>
      <c r="C1677" s="44">
        <v>9</v>
      </c>
      <c r="D1677" s="45">
        <v>220</v>
      </c>
    </row>
    <row r="1678" spans="2:4" ht="12.75">
      <c r="B1678" s="43" t="s">
        <v>455</v>
      </c>
      <c r="C1678" s="44">
        <v>10</v>
      </c>
      <c r="D1678" s="45">
        <v>260</v>
      </c>
    </row>
    <row r="1679" spans="2:4" ht="12.75">
      <c r="B1679" s="43" t="s">
        <v>456</v>
      </c>
      <c r="C1679" s="44">
        <v>11</v>
      </c>
      <c r="D1679" s="45">
        <v>300</v>
      </c>
    </row>
    <row r="1680" spans="2:4" ht="12.75">
      <c r="B1680" s="43" t="s">
        <v>457</v>
      </c>
      <c r="C1680" s="44">
        <v>12</v>
      </c>
      <c r="D1680" s="45">
        <v>340</v>
      </c>
    </row>
    <row r="1681" spans="2:4" ht="12.75">
      <c r="B1681" s="43" t="s">
        <v>458</v>
      </c>
      <c r="C1681" s="44">
        <v>13</v>
      </c>
      <c r="D1681" s="45">
        <v>380</v>
      </c>
    </row>
    <row r="1682" spans="2:4" ht="12.75">
      <c r="B1682" s="43" t="s">
        <v>459</v>
      </c>
      <c r="C1682" s="44">
        <v>14</v>
      </c>
      <c r="D1682" s="45">
        <v>420</v>
      </c>
    </row>
    <row r="1683" spans="2:4" ht="12.75">
      <c r="B1683" s="43" t="s">
        <v>460</v>
      </c>
      <c r="C1683" s="44">
        <v>15</v>
      </c>
      <c r="D1683" s="45">
        <v>450</v>
      </c>
    </row>
    <row r="1684" spans="2:4" ht="12.75">
      <c r="B1684" s="43" t="s">
        <v>461</v>
      </c>
      <c r="C1684" s="44">
        <v>16</v>
      </c>
      <c r="D1684" s="45">
        <v>510</v>
      </c>
    </row>
    <row r="1685" spans="2:4" ht="12.75">
      <c r="B1685" s="43" t="s">
        <v>462</v>
      </c>
      <c r="C1685" s="44">
        <v>17</v>
      </c>
      <c r="D1685" s="45">
        <v>600</v>
      </c>
    </row>
    <row r="1686" spans="2:4" ht="12.75">
      <c r="B1686" s="43" t="s">
        <v>463</v>
      </c>
      <c r="C1686" s="44">
        <v>18</v>
      </c>
      <c r="D1686" s="45">
        <v>120</v>
      </c>
    </row>
    <row r="1687" spans="2:4" ht="12.75">
      <c r="B1687" s="43" t="s">
        <v>464</v>
      </c>
      <c r="C1687" s="44">
        <v>19</v>
      </c>
      <c r="D1687" s="45">
        <v>140</v>
      </c>
    </row>
    <row r="1688" spans="2:4" ht="12.75">
      <c r="B1688" s="43" t="s">
        <v>465</v>
      </c>
      <c r="C1688" s="44">
        <v>20</v>
      </c>
      <c r="D1688" s="45">
        <v>150</v>
      </c>
    </row>
    <row r="1689" spans="2:4" ht="12.75">
      <c r="B1689" s="43" t="s">
        <v>466</v>
      </c>
      <c r="C1689" s="44">
        <v>21</v>
      </c>
      <c r="D1689" s="45">
        <v>175</v>
      </c>
    </row>
    <row r="1690" spans="2:4" ht="12.75">
      <c r="B1690" s="43" t="s">
        <v>467</v>
      </c>
      <c r="C1690" s="44">
        <v>22</v>
      </c>
      <c r="D1690" s="45">
        <v>200</v>
      </c>
    </row>
    <row r="1691" spans="2:4" ht="12.75">
      <c r="B1691" s="43" t="s">
        <v>468</v>
      </c>
      <c r="C1691" s="44">
        <v>23</v>
      </c>
      <c r="D1691" s="45">
        <v>1200</v>
      </c>
    </row>
    <row r="1692" spans="2:4" ht="12.75">
      <c r="B1692" s="43" t="s">
        <v>469</v>
      </c>
      <c r="C1692" s="44">
        <v>24</v>
      </c>
      <c r="D1692" s="45">
        <v>1800</v>
      </c>
    </row>
    <row r="1693" spans="2:4" ht="12.75">
      <c r="B1693" s="43" t="s">
        <v>472</v>
      </c>
      <c r="C1693" s="44">
        <v>25</v>
      </c>
      <c r="D1693" s="45">
        <v>1700</v>
      </c>
    </row>
    <row r="1694" spans="2:4" ht="12.75">
      <c r="B1694" s="43" t="s">
        <v>470</v>
      </c>
      <c r="C1694" s="44">
        <v>26</v>
      </c>
      <c r="D1694" s="45">
        <v>2000</v>
      </c>
    </row>
    <row r="1695" spans="2:4" ht="12.75">
      <c r="B1695" s="43" t="s">
        <v>471</v>
      </c>
      <c r="C1695" s="44">
        <v>27</v>
      </c>
      <c r="D1695" s="45">
        <v>3300</v>
      </c>
    </row>
    <row r="1696" spans="2:4" ht="12.75">
      <c r="B1696" s="43" t="s">
        <v>473</v>
      </c>
      <c r="C1696" s="44">
        <v>28</v>
      </c>
      <c r="D1696" s="45">
        <v>4500</v>
      </c>
    </row>
    <row r="1697" ht="12.75">
      <c r="D1697" s="3"/>
    </row>
    <row r="1698" spans="2:6" ht="12.75">
      <c r="B1698" s="84" t="s">
        <v>475</v>
      </c>
      <c r="C1698" s="85">
        <v>1</v>
      </c>
      <c r="D1698" s="86">
        <v>0</v>
      </c>
      <c r="E1698" s="130">
        <v>1</v>
      </c>
      <c r="F1698" s="130">
        <f>LOOKUP(E1698,Tabel28)</f>
        <v>0</v>
      </c>
    </row>
    <row r="1699" spans="2:6" ht="12.75">
      <c r="B1699" s="84" t="s">
        <v>476</v>
      </c>
      <c r="C1699" s="85">
        <v>2</v>
      </c>
      <c r="D1699" s="86">
        <v>180</v>
      </c>
      <c r="E1699" s="169" t="s">
        <v>529</v>
      </c>
      <c r="F1699" s="170"/>
    </row>
    <row r="1700" spans="2:4" ht="12.75">
      <c r="B1700" s="84" t="s">
        <v>477</v>
      </c>
      <c r="C1700" s="85">
        <v>3</v>
      </c>
      <c r="D1700" s="86">
        <v>240</v>
      </c>
    </row>
    <row r="1701" spans="2:6" ht="12.75">
      <c r="B1701" s="84" t="s">
        <v>485</v>
      </c>
      <c r="C1701" s="85">
        <v>4</v>
      </c>
      <c r="D1701" s="86">
        <v>180</v>
      </c>
      <c r="E1701" s="130">
        <v>1</v>
      </c>
      <c r="F1701" s="130">
        <f>LOOKUP(E1701,Tabel28)</f>
        <v>0</v>
      </c>
    </row>
    <row r="1702" spans="2:6" ht="12.75">
      <c r="B1702" s="84" t="s">
        <v>478</v>
      </c>
      <c r="C1702" s="85">
        <v>5</v>
      </c>
      <c r="D1702" s="86">
        <v>120</v>
      </c>
      <c r="E1702" s="169" t="s">
        <v>529</v>
      </c>
      <c r="F1702" s="170"/>
    </row>
    <row r="1703" spans="2:4" ht="12.75">
      <c r="B1703" s="84" t="s">
        <v>479</v>
      </c>
      <c r="C1703" s="85">
        <v>6</v>
      </c>
      <c r="D1703" s="86">
        <v>160</v>
      </c>
    </row>
    <row r="1704" spans="2:6" ht="12.75">
      <c r="B1704" s="84" t="s">
        <v>480</v>
      </c>
      <c r="C1704" s="85">
        <v>7</v>
      </c>
      <c r="D1704" s="86">
        <v>60</v>
      </c>
      <c r="E1704" s="130">
        <v>1</v>
      </c>
      <c r="F1704" s="130">
        <f>LOOKUP(E1704,Tabel28)</f>
        <v>0</v>
      </c>
    </row>
    <row r="1705" spans="2:6" ht="12.75">
      <c r="B1705" s="84" t="s">
        <v>481</v>
      </c>
      <c r="C1705" s="85">
        <v>8</v>
      </c>
      <c r="D1705" s="86">
        <v>145</v>
      </c>
      <c r="E1705" s="169" t="s">
        <v>529</v>
      </c>
      <c r="F1705" s="170"/>
    </row>
    <row r="1706" spans="2:4" ht="12.75">
      <c r="B1706" s="84" t="s">
        <v>482</v>
      </c>
      <c r="C1706" s="85">
        <v>9</v>
      </c>
      <c r="D1706" s="86">
        <v>120</v>
      </c>
    </row>
    <row r="1707" spans="2:6" ht="12.75">
      <c r="B1707" s="84" t="s">
        <v>483</v>
      </c>
      <c r="C1707" s="85">
        <v>10</v>
      </c>
      <c r="D1707" s="86">
        <v>160</v>
      </c>
      <c r="E1707" s="130">
        <v>1</v>
      </c>
      <c r="F1707" s="130">
        <f>LOOKUP(E1707,Tabel28)</f>
        <v>0</v>
      </c>
    </row>
    <row r="1708" spans="2:6" ht="12.75">
      <c r="B1708" s="84" t="s">
        <v>484</v>
      </c>
      <c r="C1708" s="85">
        <v>11</v>
      </c>
      <c r="D1708" s="86">
        <v>120</v>
      </c>
      <c r="E1708" s="169" t="s">
        <v>529</v>
      </c>
      <c r="F1708" s="170"/>
    </row>
    <row r="1709" spans="2:4" ht="12.75">
      <c r="B1709" s="84" t="s">
        <v>486</v>
      </c>
      <c r="C1709" s="85">
        <v>12</v>
      </c>
      <c r="D1709" s="86">
        <v>130</v>
      </c>
    </row>
    <row r="1710" spans="2:6" ht="12.75">
      <c r="B1710" s="84" t="s">
        <v>487</v>
      </c>
      <c r="C1710" s="85">
        <v>13</v>
      </c>
      <c r="D1710" s="86">
        <v>135</v>
      </c>
      <c r="E1710" s="130">
        <v>1</v>
      </c>
      <c r="F1710" s="130">
        <f>LOOKUP(E1710,Tabel28)</f>
        <v>0</v>
      </c>
    </row>
    <row r="1711" spans="2:6" ht="12.75">
      <c r="B1711" s="84" t="s">
        <v>488</v>
      </c>
      <c r="C1711" s="85">
        <v>14</v>
      </c>
      <c r="D1711" s="86">
        <v>120</v>
      </c>
      <c r="E1711" s="169" t="s">
        <v>529</v>
      </c>
      <c r="F1711" s="170"/>
    </row>
    <row r="1712" spans="2:4" ht="12.75">
      <c r="B1712" s="84" t="s">
        <v>497</v>
      </c>
      <c r="C1712" s="85">
        <v>15</v>
      </c>
      <c r="D1712" s="86">
        <v>65</v>
      </c>
    </row>
    <row r="1713" spans="2:6" ht="12.75">
      <c r="B1713" s="84" t="s">
        <v>489</v>
      </c>
      <c r="C1713" s="85">
        <v>16</v>
      </c>
      <c r="D1713" s="87">
        <v>120</v>
      </c>
      <c r="E1713" s="107"/>
      <c r="F1713" s="107"/>
    </row>
    <row r="1714" spans="2:6" ht="12.75">
      <c r="B1714" s="84" t="s">
        <v>490</v>
      </c>
      <c r="C1714" s="85">
        <v>17</v>
      </c>
      <c r="D1714" s="87">
        <v>215</v>
      </c>
      <c r="E1714" s="107"/>
      <c r="F1714" s="107"/>
    </row>
    <row r="1715" spans="2:6" ht="12.75">
      <c r="B1715" s="84" t="s">
        <v>491</v>
      </c>
      <c r="C1715" s="85">
        <v>18</v>
      </c>
      <c r="D1715" s="87">
        <v>305</v>
      </c>
      <c r="E1715" s="108"/>
      <c r="F1715" s="108"/>
    </row>
    <row r="1716" spans="2:6" ht="12.75">
      <c r="B1716" s="84" t="s">
        <v>498</v>
      </c>
      <c r="C1716" s="85">
        <v>19</v>
      </c>
      <c r="D1716" s="87">
        <v>120</v>
      </c>
      <c r="E1716" s="107"/>
      <c r="F1716" s="107"/>
    </row>
    <row r="1717" spans="2:6" ht="12.75">
      <c r="B1717" s="84" t="s">
        <v>499</v>
      </c>
      <c r="C1717" s="85">
        <v>20</v>
      </c>
      <c r="D1717" s="87">
        <v>170</v>
      </c>
      <c r="E1717" s="107"/>
      <c r="F1717" s="107"/>
    </row>
    <row r="1718" spans="2:4" ht="12.75">
      <c r="B1718" s="84" t="s">
        <v>502</v>
      </c>
      <c r="C1718" s="85">
        <v>21</v>
      </c>
      <c r="D1718" s="86">
        <v>65</v>
      </c>
    </row>
    <row r="1719" spans="2:4" ht="12.75">
      <c r="B1719" s="84" t="s">
        <v>492</v>
      </c>
      <c r="C1719" s="85">
        <v>22</v>
      </c>
      <c r="D1719" s="86">
        <v>250</v>
      </c>
    </row>
    <row r="1720" spans="2:4" ht="12.75">
      <c r="B1720" s="84" t="s">
        <v>493</v>
      </c>
      <c r="C1720" s="85">
        <v>23</v>
      </c>
      <c r="D1720" s="86">
        <v>310</v>
      </c>
    </row>
    <row r="1721" spans="2:4" ht="12.75">
      <c r="B1721" s="84" t="s">
        <v>412</v>
      </c>
      <c r="C1721" s="85">
        <v>24</v>
      </c>
      <c r="D1721" s="86">
        <v>25</v>
      </c>
    </row>
    <row r="1722" spans="2:4" ht="12.75">
      <c r="B1722" s="84" t="s">
        <v>501</v>
      </c>
      <c r="C1722" s="85">
        <v>25</v>
      </c>
      <c r="D1722" s="86">
        <v>30</v>
      </c>
    </row>
    <row r="1723" spans="2:4" ht="12.75">
      <c r="B1723" s="84" t="s">
        <v>500</v>
      </c>
      <c r="C1723" s="85">
        <v>26</v>
      </c>
      <c r="D1723" s="86">
        <v>55</v>
      </c>
    </row>
    <row r="1724" spans="2:4" ht="12.75">
      <c r="B1724" s="84" t="s">
        <v>494</v>
      </c>
      <c r="C1724" s="85">
        <v>27</v>
      </c>
      <c r="D1724" s="86">
        <v>165</v>
      </c>
    </row>
    <row r="1725" spans="2:4" ht="12.75">
      <c r="B1725" s="84" t="s">
        <v>495</v>
      </c>
      <c r="C1725" s="85">
        <v>28</v>
      </c>
      <c r="D1725" s="86">
        <v>175</v>
      </c>
    </row>
    <row r="1726" spans="2:4" ht="12.75">
      <c r="B1726" s="84" t="s">
        <v>496</v>
      </c>
      <c r="C1726" s="85">
        <v>29</v>
      </c>
      <c r="D1726" s="86">
        <v>185</v>
      </c>
    </row>
    <row r="1727" spans="2:4" ht="12.75">
      <c r="B1727" s="84" t="s">
        <v>503</v>
      </c>
      <c r="C1727" s="85">
        <v>30</v>
      </c>
      <c r="D1727" s="86">
        <v>165</v>
      </c>
    </row>
    <row r="1728" spans="2:4" ht="12.75">
      <c r="B1728" s="84" t="s">
        <v>506</v>
      </c>
      <c r="C1728" s="85">
        <v>31</v>
      </c>
      <c r="D1728" s="86">
        <v>185</v>
      </c>
    </row>
    <row r="1729" spans="2:4" ht="12.75">
      <c r="B1729" s="84" t="s">
        <v>505</v>
      </c>
      <c r="C1729" s="85">
        <v>32</v>
      </c>
      <c r="D1729" s="86">
        <v>205</v>
      </c>
    </row>
    <row r="1730" spans="2:4" ht="12.75">
      <c r="B1730" s="84" t="s">
        <v>504</v>
      </c>
      <c r="C1730" s="85">
        <v>33</v>
      </c>
      <c r="D1730" s="86">
        <v>225</v>
      </c>
    </row>
    <row r="1731" spans="2:4" ht="12.75">
      <c r="B1731" s="84" t="s">
        <v>523</v>
      </c>
      <c r="C1731" s="85">
        <v>34</v>
      </c>
      <c r="D1731" s="86">
        <v>180</v>
      </c>
    </row>
    <row r="1732" spans="2:4" ht="12.75">
      <c r="B1732" s="84" t="s">
        <v>524</v>
      </c>
      <c r="C1732" s="85">
        <v>35</v>
      </c>
      <c r="D1732" s="86">
        <v>200</v>
      </c>
    </row>
    <row r="1733" spans="2:4" ht="12.75">
      <c r="B1733" s="84" t="s">
        <v>525</v>
      </c>
      <c r="C1733" s="85">
        <v>36</v>
      </c>
      <c r="D1733" s="86">
        <v>240</v>
      </c>
    </row>
    <row r="1734" spans="2:4" ht="12.75">
      <c r="B1734" s="84" t="s">
        <v>526</v>
      </c>
      <c r="C1734" s="85">
        <v>37</v>
      </c>
      <c r="D1734" s="86">
        <v>480</v>
      </c>
    </row>
    <row r="1735" spans="2:4" ht="12.75">
      <c r="B1735" s="84" t="s">
        <v>527</v>
      </c>
      <c r="C1735" s="85">
        <v>38</v>
      </c>
      <c r="D1735" s="86">
        <v>540</v>
      </c>
    </row>
    <row r="1736" spans="2:4" ht="12.75">
      <c r="B1736" s="84" t="s">
        <v>528</v>
      </c>
      <c r="C1736" s="85">
        <v>39</v>
      </c>
      <c r="D1736" s="86">
        <v>720</v>
      </c>
    </row>
    <row r="1737" spans="2:4" ht="12.75">
      <c r="B1737" s="84" t="s">
        <v>414</v>
      </c>
      <c r="C1737" s="85">
        <v>40</v>
      </c>
      <c r="D1737" s="86">
        <v>25</v>
      </c>
    </row>
    <row r="1738" spans="2:4" ht="12.75">
      <c r="B1738" s="84" t="s">
        <v>415</v>
      </c>
      <c r="C1738" s="85">
        <v>41</v>
      </c>
      <c r="D1738" s="86">
        <v>20</v>
      </c>
    </row>
    <row r="1739" spans="2:4" ht="12.75">
      <c r="B1739" s="84" t="s">
        <v>416</v>
      </c>
      <c r="C1739" s="85">
        <v>42</v>
      </c>
      <c r="D1739" s="86">
        <v>30</v>
      </c>
    </row>
    <row r="1740" spans="2:4" ht="12.75">
      <c r="B1740" s="84" t="s">
        <v>513</v>
      </c>
      <c r="C1740" s="85">
        <v>43</v>
      </c>
      <c r="D1740" s="86">
        <v>25</v>
      </c>
    </row>
    <row r="1741" spans="2:4" ht="12.75">
      <c r="B1741" s="84" t="s">
        <v>1021</v>
      </c>
      <c r="C1741" s="85">
        <v>44</v>
      </c>
      <c r="D1741" s="86">
        <v>20</v>
      </c>
    </row>
    <row r="1742" spans="2:4" ht="12.75">
      <c r="B1742" s="84" t="s">
        <v>971</v>
      </c>
      <c r="C1742" s="85">
        <v>45</v>
      </c>
      <c r="D1742" s="86">
        <v>15</v>
      </c>
    </row>
    <row r="1743" spans="2:4" ht="12.75">
      <c r="B1743" s="84" t="s">
        <v>970</v>
      </c>
      <c r="C1743" s="85">
        <v>46</v>
      </c>
      <c r="D1743" s="86">
        <v>30</v>
      </c>
    </row>
    <row r="1744" spans="2:4" ht="12.75">
      <c r="B1744" s="84" t="s">
        <v>507</v>
      </c>
      <c r="C1744" s="85">
        <v>47</v>
      </c>
      <c r="D1744" s="86">
        <v>15</v>
      </c>
    </row>
    <row r="1745" spans="2:4" ht="12.75">
      <c r="B1745" s="84" t="s">
        <v>508</v>
      </c>
      <c r="C1745" s="85">
        <v>48</v>
      </c>
      <c r="D1745" s="86">
        <v>20</v>
      </c>
    </row>
    <row r="1746" spans="2:4" ht="12.75">
      <c r="B1746" s="84" t="s">
        <v>509</v>
      </c>
      <c r="C1746" s="85">
        <v>49</v>
      </c>
      <c r="D1746" s="86">
        <v>25</v>
      </c>
    </row>
    <row r="1747" spans="2:4" ht="12.75">
      <c r="B1747" s="84" t="s">
        <v>510</v>
      </c>
      <c r="C1747" s="85">
        <v>50</v>
      </c>
      <c r="D1747" s="86">
        <v>25</v>
      </c>
    </row>
    <row r="1748" spans="2:4" ht="12.75">
      <c r="B1748" s="84" t="s">
        <v>521</v>
      </c>
      <c r="C1748" s="85">
        <v>51</v>
      </c>
      <c r="D1748" s="86">
        <v>45</v>
      </c>
    </row>
    <row r="1749" spans="2:4" ht="12.75">
      <c r="B1749" s="84" t="s">
        <v>518</v>
      </c>
      <c r="C1749" s="85">
        <v>52</v>
      </c>
      <c r="D1749" s="86">
        <v>25</v>
      </c>
    </row>
    <row r="1750" spans="2:4" ht="12.75">
      <c r="B1750" s="84" t="s">
        <v>515</v>
      </c>
      <c r="C1750" s="85">
        <v>53</v>
      </c>
      <c r="D1750" s="86">
        <v>20</v>
      </c>
    </row>
    <row r="1751" spans="2:4" ht="12.75">
      <c r="B1751" s="84" t="s">
        <v>516</v>
      </c>
      <c r="C1751" s="85">
        <v>54</v>
      </c>
      <c r="D1751" s="86">
        <v>15</v>
      </c>
    </row>
    <row r="1752" spans="2:4" ht="12.75">
      <c r="B1752" s="84" t="s">
        <v>511</v>
      </c>
      <c r="C1752" s="85">
        <v>55</v>
      </c>
      <c r="D1752" s="86">
        <v>25</v>
      </c>
    </row>
    <row r="1753" spans="2:4" ht="12.75">
      <c r="B1753" s="84" t="s">
        <v>512</v>
      </c>
      <c r="C1753" s="85">
        <v>56</v>
      </c>
      <c r="D1753" s="86">
        <v>15</v>
      </c>
    </row>
    <row r="1754" spans="2:4" ht="12.75">
      <c r="B1754" s="84" t="s">
        <v>1023</v>
      </c>
      <c r="C1754" s="85">
        <v>57</v>
      </c>
      <c r="D1754" s="86">
        <v>15</v>
      </c>
    </row>
    <row r="1755" spans="2:4" ht="12.75">
      <c r="B1755" s="84" t="s">
        <v>517</v>
      </c>
      <c r="C1755" s="85">
        <v>58</v>
      </c>
      <c r="D1755" s="86">
        <v>15</v>
      </c>
    </row>
    <row r="1756" spans="2:4" ht="12.75">
      <c r="B1756" s="84" t="s">
        <v>522</v>
      </c>
      <c r="C1756" s="85">
        <v>59</v>
      </c>
      <c r="D1756" s="86">
        <v>30</v>
      </c>
    </row>
    <row r="1757" spans="2:4" ht="12.75">
      <c r="B1757" s="84" t="s">
        <v>514</v>
      </c>
      <c r="C1757" s="85">
        <v>60</v>
      </c>
      <c r="D1757" s="86">
        <v>15</v>
      </c>
    </row>
    <row r="1758" spans="2:4" ht="12.75">
      <c r="B1758" s="84" t="s">
        <v>519</v>
      </c>
      <c r="C1758" s="85">
        <v>61</v>
      </c>
      <c r="D1758" s="86">
        <v>15</v>
      </c>
    </row>
    <row r="1759" spans="2:4" ht="12.75">
      <c r="B1759" s="84" t="s">
        <v>520</v>
      </c>
      <c r="C1759" s="85">
        <v>62</v>
      </c>
      <c r="D1759" s="86">
        <v>10</v>
      </c>
    </row>
    <row r="1760" spans="2:4" ht="12.75">
      <c r="B1760" s="84" t="s">
        <v>1467</v>
      </c>
      <c r="C1760" s="85">
        <v>63</v>
      </c>
      <c r="D1760" s="86">
        <v>12</v>
      </c>
    </row>
    <row r="1761" spans="2:4" ht="12.75">
      <c r="B1761" s="84" t="s">
        <v>1468</v>
      </c>
      <c r="C1761" s="85">
        <v>64</v>
      </c>
      <c r="D1761" s="86">
        <v>15</v>
      </c>
    </row>
    <row r="1762" spans="2:4" ht="12.75">
      <c r="B1762" s="84" t="s">
        <v>1469</v>
      </c>
      <c r="C1762" s="85">
        <v>65</v>
      </c>
      <c r="D1762" s="86">
        <v>17</v>
      </c>
    </row>
    <row r="1763" spans="2:4" ht="12.75">
      <c r="B1763" s="84" t="s">
        <v>1470</v>
      </c>
      <c r="C1763" s="85">
        <v>66</v>
      </c>
      <c r="D1763" s="86">
        <v>20</v>
      </c>
    </row>
    <row r="1764" spans="2:4" ht="12.75">
      <c r="B1764" s="84" t="s">
        <v>1471</v>
      </c>
      <c r="C1764" s="85">
        <v>67</v>
      </c>
      <c r="D1764" s="86">
        <v>25</v>
      </c>
    </row>
    <row r="1765" spans="2:4" ht="12.75">
      <c r="B1765" s="84" t="s">
        <v>1472</v>
      </c>
      <c r="C1765" s="85">
        <v>68</v>
      </c>
      <c r="D1765" s="86">
        <v>30</v>
      </c>
    </row>
    <row r="1766" spans="2:4" ht="12.75">
      <c r="B1766" s="84" t="s">
        <v>1473</v>
      </c>
      <c r="C1766" s="85">
        <v>69</v>
      </c>
      <c r="D1766" s="86">
        <v>35</v>
      </c>
    </row>
    <row r="1767" spans="2:4" ht="12.75">
      <c r="B1767" s="84" t="s">
        <v>1474</v>
      </c>
      <c r="C1767" s="85">
        <v>70</v>
      </c>
      <c r="D1767" s="86">
        <v>45</v>
      </c>
    </row>
    <row r="1768" spans="2:4" ht="12.75">
      <c r="B1768" s="84" t="s">
        <v>1475</v>
      </c>
      <c r="C1768" s="85">
        <v>71</v>
      </c>
      <c r="D1768" s="86">
        <v>50</v>
      </c>
    </row>
    <row r="1769" spans="2:4" ht="12.75">
      <c r="B1769" s="84" t="s">
        <v>1476</v>
      </c>
      <c r="C1769" s="85">
        <v>72</v>
      </c>
      <c r="D1769" s="86">
        <v>60</v>
      </c>
    </row>
    <row r="1770" ht="12.75">
      <c r="D1770" s="3"/>
    </row>
    <row r="1771" spans="2:6" ht="12.75">
      <c r="B1771" s="88" t="s">
        <v>1479</v>
      </c>
      <c r="C1771" s="89">
        <v>1</v>
      </c>
      <c r="D1771" s="90">
        <v>0</v>
      </c>
      <c r="E1771" s="131">
        <v>1</v>
      </c>
      <c r="F1771" s="131">
        <f>LOOKUP(E1771,Tabel29)</f>
        <v>0</v>
      </c>
    </row>
    <row r="1772" spans="2:6" ht="12.75">
      <c r="B1772" s="88" t="s">
        <v>1480</v>
      </c>
      <c r="C1772" s="89">
        <v>2</v>
      </c>
      <c r="D1772" s="90">
        <v>5</v>
      </c>
      <c r="E1772" s="214" t="s">
        <v>776</v>
      </c>
      <c r="F1772" s="215"/>
    </row>
    <row r="1773" spans="2:4" ht="12.75">
      <c r="B1773" s="88" t="s">
        <v>1481</v>
      </c>
      <c r="C1773" s="89">
        <v>3</v>
      </c>
      <c r="D1773" s="90">
        <v>6</v>
      </c>
    </row>
    <row r="1774" spans="2:6" ht="12.75">
      <c r="B1774" s="88" t="s">
        <v>1482</v>
      </c>
      <c r="C1774" s="89">
        <v>4</v>
      </c>
      <c r="D1774" s="90">
        <v>7</v>
      </c>
      <c r="E1774" s="131">
        <v>1</v>
      </c>
      <c r="F1774" s="131">
        <f>LOOKUP(E1774,Tabel29)</f>
        <v>0</v>
      </c>
    </row>
    <row r="1775" spans="2:6" ht="12.75">
      <c r="B1775" s="88" t="s">
        <v>1483</v>
      </c>
      <c r="C1775" s="89">
        <v>5</v>
      </c>
      <c r="D1775" s="90">
        <v>10</v>
      </c>
      <c r="E1775" s="214" t="s">
        <v>776</v>
      </c>
      <c r="F1775" s="215"/>
    </row>
    <row r="1776" spans="2:4" ht="12.75">
      <c r="B1776" s="88" t="s">
        <v>1484</v>
      </c>
      <c r="C1776" s="89">
        <v>6</v>
      </c>
      <c r="D1776" s="90">
        <v>12</v>
      </c>
    </row>
    <row r="1777" spans="2:4" ht="12.75">
      <c r="B1777" s="88" t="s">
        <v>1485</v>
      </c>
      <c r="C1777" s="89">
        <v>7</v>
      </c>
      <c r="D1777" s="90">
        <v>11</v>
      </c>
    </row>
    <row r="1778" spans="2:4" ht="12.75">
      <c r="B1778" s="88" t="s">
        <v>1486</v>
      </c>
      <c r="C1778" s="89">
        <v>8</v>
      </c>
      <c r="D1778" s="90">
        <v>12</v>
      </c>
    </row>
    <row r="1779" spans="2:4" ht="12.75">
      <c r="B1779" s="88" t="s">
        <v>1487</v>
      </c>
      <c r="C1779" s="89">
        <v>9</v>
      </c>
      <c r="D1779" s="90">
        <v>14</v>
      </c>
    </row>
    <row r="1780" spans="2:4" ht="12.75">
      <c r="B1780" s="88" t="s">
        <v>1488</v>
      </c>
      <c r="C1780" s="89">
        <v>10</v>
      </c>
      <c r="D1780" s="90">
        <v>16</v>
      </c>
    </row>
    <row r="1781" spans="2:4" ht="12.75">
      <c r="B1781" s="88" t="s">
        <v>1489</v>
      </c>
      <c r="C1781" s="89">
        <v>11</v>
      </c>
      <c r="D1781" s="90">
        <v>18</v>
      </c>
    </row>
    <row r="1782" spans="2:4" ht="12.75">
      <c r="B1782" s="88" t="s">
        <v>1490</v>
      </c>
      <c r="C1782" s="89">
        <v>12</v>
      </c>
      <c r="D1782" s="90">
        <v>20</v>
      </c>
    </row>
    <row r="1783" spans="2:4" ht="12.75">
      <c r="B1783" s="88" t="s">
        <v>1491</v>
      </c>
      <c r="C1783" s="89">
        <v>13</v>
      </c>
      <c r="D1783" s="90">
        <v>22</v>
      </c>
    </row>
    <row r="1784" spans="2:4" ht="12.75">
      <c r="B1784" s="88" t="s">
        <v>1492</v>
      </c>
      <c r="C1784" s="89">
        <v>14</v>
      </c>
      <c r="D1784" s="90">
        <v>25</v>
      </c>
    </row>
    <row r="1785" spans="2:4" ht="12.75">
      <c r="B1785" s="88" t="s">
        <v>1493</v>
      </c>
      <c r="C1785" s="89">
        <v>15</v>
      </c>
      <c r="D1785" s="90">
        <v>10</v>
      </c>
    </row>
    <row r="1786" spans="2:4" ht="12.75">
      <c r="B1786" s="88" t="s">
        <v>1494</v>
      </c>
      <c r="C1786" s="89">
        <v>16</v>
      </c>
      <c r="D1786" s="90">
        <v>12</v>
      </c>
    </row>
    <row r="1787" spans="2:4" ht="12.75">
      <c r="B1787" s="88" t="s">
        <v>1495</v>
      </c>
      <c r="C1787" s="89">
        <v>17</v>
      </c>
      <c r="D1787" s="90">
        <v>15</v>
      </c>
    </row>
    <row r="1788" spans="2:4" ht="12.75">
      <c r="B1788" s="88" t="s">
        <v>1496</v>
      </c>
      <c r="C1788" s="89">
        <v>18</v>
      </c>
      <c r="D1788" s="90">
        <v>25</v>
      </c>
    </row>
    <row r="1789" spans="2:4" ht="12.75">
      <c r="B1789" s="88" t="s">
        <v>1497</v>
      </c>
      <c r="C1789" s="89">
        <v>19</v>
      </c>
      <c r="D1789" s="90">
        <v>30</v>
      </c>
    </row>
    <row r="1790" spans="2:4" ht="12.75">
      <c r="B1790" s="88" t="s">
        <v>1498</v>
      </c>
      <c r="C1790" s="89">
        <v>20</v>
      </c>
      <c r="D1790" s="90">
        <v>35</v>
      </c>
    </row>
    <row r="1791" spans="2:4" ht="12.75">
      <c r="B1791" s="88" t="s">
        <v>1499</v>
      </c>
      <c r="C1791" s="89">
        <v>21</v>
      </c>
      <c r="D1791" s="90">
        <v>40</v>
      </c>
    </row>
    <row r="1792" spans="2:4" ht="12.75">
      <c r="B1792" s="88" t="s">
        <v>1500</v>
      </c>
      <c r="C1792" s="89">
        <v>22</v>
      </c>
      <c r="D1792" s="90">
        <v>45</v>
      </c>
    </row>
    <row r="1793" spans="2:4" ht="12.75">
      <c r="B1793" s="88" t="s">
        <v>1478</v>
      </c>
      <c r="C1793" s="89">
        <v>23</v>
      </c>
      <c r="D1793" s="90">
        <v>30</v>
      </c>
    </row>
    <row r="1794" spans="2:4" ht="12.75">
      <c r="B1794" s="88" t="s">
        <v>1501</v>
      </c>
      <c r="C1794" s="89">
        <v>24</v>
      </c>
      <c r="D1794" s="90">
        <v>75</v>
      </c>
    </row>
    <row r="1795" spans="2:4" ht="12.75">
      <c r="B1795" s="88" t="s">
        <v>1502</v>
      </c>
      <c r="C1795" s="89">
        <v>25</v>
      </c>
      <c r="D1795" s="90">
        <v>80</v>
      </c>
    </row>
    <row r="1796" spans="2:4" ht="12.75">
      <c r="B1796" s="88" t="s">
        <v>1503</v>
      </c>
      <c r="C1796" s="89">
        <v>26</v>
      </c>
      <c r="D1796" s="90">
        <v>85</v>
      </c>
    </row>
    <row r="1797" spans="2:4" ht="12.75">
      <c r="B1797" s="88" t="s">
        <v>1504</v>
      </c>
      <c r="C1797" s="89">
        <v>27</v>
      </c>
      <c r="D1797" s="90">
        <v>90</v>
      </c>
    </row>
    <row r="1798" spans="2:4" ht="12.75">
      <c r="B1798" s="88" t="s">
        <v>1505</v>
      </c>
      <c r="C1798" s="89">
        <v>28</v>
      </c>
      <c r="D1798" s="90">
        <v>100</v>
      </c>
    </row>
    <row r="1799" spans="2:4" ht="12.75">
      <c r="B1799" s="88" t="s">
        <v>1506</v>
      </c>
      <c r="C1799" s="89">
        <v>29</v>
      </c>
      <c r="D1799" s="90">
        <v>40</v>
      </c>
    </row>
    <row r="1800" spans="2:4" ht="12.75">
      <c r="B1800" s="88" t="s">
        <v>1507</v>
      </c>
      <c r="C1800" s="89">
        <v>30</v>
      </c>
      <c r="D1800" s="90">
        <v>50</v>
      </c>
    </row>
    <row r="1801" spans="2:4" ht="12.75">
      <c r="B1801" s="88" t="s">
        <v>763</v>
      </c>
      <c r="C1801" s="89">
        <v>31</v>
      </c>
      <c r="D1801" s="90">
        <v>60</v>
      </c>
    </row>
    <row r="1802" spans="2:4" ht="12.75">
      <c r="B1802" s="88" t="s">
        <v>764</v>
      </c>
      <c r="C1802" s="89">
        <v>32</v>
      </c>
      <c r="D1802" s="90">
        <v>40</v>
      </c>
    </row>
    <row r="1803" spans="2:4" ht="12.75">
      <c r="B1803" s="88" t="s">
        <v>765</v>
      </c>
      <c r="C1803" s="89">
        <v>33</v>
      </c>
      <c r="D1803" s="90">
        <v>50</v>
      </c>
    </row>
    <row r="1804" spans="2:4" ht="12.75">
      <c r="B1804" s="88" t="s">
        <v>766</v>
      </c>
      <c r="C1804" s="89">
        <v>34</v>
      </c>
      <c r="D1804" s="90">
        <v>60</v>
      </c>
    </row>
    <row r="1805" spans="2:4" ht="12.75">
      <c r="B1805" s="88" t="s">
        <v>767</v>
      </c>
      <c r="C1805" s="89">
        <v>35</v>
      </c>
      <c r="D1805" s="90">
        <v>66</v>
      </c>
    </row>
    <row r="1806" spans="2:4" ht="12.75">
      <c r="B1806" s="88" t="s">
        <v>768</v>
      </c>
      <c r="C1806" s="89">
        <v>36</v>
      </c>
      <c r="D1806" s="90">
        <v>74</v>
      </c>
    </row>
    <row r="1807" spans="2:4" ht="12.75">
      <c r="B1807" s="88" t="s">
        <v>769</v>
      </c>
      <c r="C1807" s="89">
        <v>37</v>
      </c>
      <c r="D1807" s="90">
        <v>40</v>
      </c>
    </row>
    <row r="1808" spans="2:4" ht="12.75">
      <c r="B1808" s="88" t="s">
        <v>770</v>
      </c>
      <c r="C1808" s="89">
        <v>38</v>
      </c>
      <c r="D1808" s="90">
        <v>50</v>
      </c>
    </row>
    <row r="1809" spans="2:4" ht="12.75">
      <c r="B1809" s="88" t="s">
        <v>771</v>
      </c>
      <c r="C1809" s="89">
        <v>39</v>
      </c>
      <c r="D1809" s="90">
        <v>60</v>
      </c>
    </row>
    <row r="1810" spans="2:4" ht="12.75">
      <c r="B1810" s="88" t="s">
        <v>772</v>
      </c>
      <c r="C1810" s="89">
        <v>40</v>
      </c>
      <c r="D1810" s="90">
        <v>66</v>
      </c>
    </row>
    <row r="1811" spans="2:4" ht="12.75">
      <c r="B1811" s="88" t="s">
        <v>773</v>
      </c>
      <c r="C1811" s="89">
        <v>41</v>
      </c>
      <c r="D1811" s="90">
        <v>74</v>
      </c>
    </row>
    <row r="1812" spans="2:4" ht="12.75">
      <c r="B1812" s="88" t="s">
        <v>774</v>
      </c>
      <c r="C1812" s="89">
        <v>42</v>
      </c>
      <c r="D1812" s="90">
        <v>35</v>
      </c>
    </row>
    <row r="1813" spans="2:4" ht="12.75">
      <c r="B1813" s="88" t="s">
        <v>775</v>
      </c>
      <c r="C1813" s="89">
        <v>43</v>
      </c>
      <c r="D1813" s="90">
        <v>45</v>
      </c>
    </row>
    <row r="1814" ht="12.75">
      <c r="D1814" s="3"/>
    </row>
    <row r="1815" spans="2:6" ht="12.75">
      <c r="B1815" s="91" t="s">
        <v>1477</v>
      </c>
      <c r="C1815" s="92">
        <v>1</v>
      </c>
      <c r="D1815" s="93">
        <v>0</v>
      </c>
      <c r="E1815" s="132">
        <v>1</v>
      </c>
      <c r="F1815" s="132">
        <f>LOOKUP(E1815,Tabel30)</f>
        <v>0</v>
      </c>
    </row>
    <row r="1816" spans="2:6" ht="12.75">
      <c r="B1816" s="91" t="s">
        <v>777</v>
      </c>
      <c r="C1816" s="92">
        <v>2</v>
      </c>
      <c r="D1816" s="93">
        <v>180</v>
      </c>
      <c r="E1816" s="216" t="s">
        <v>820</v>
      </c>
      <c r="F1816" s="217"/>
    </row>
    <row r="1817" spans="2:4" ht="12.75">
      <c r="B1817" s="91" t="s">
        <v>778</v>
      </c>
      <c r="C1817" s="92">
        <v>3</v>
      </c>
      <c r="D1817" s="93">
        <v>240</v>
      </c>
    </row>
    <row r="1818" spans="2:6" ht="12.75">
      <c r="B1818" s="91" t="s">
        <v>779</v>
      </c>
      <c r="C1818" s="92">
        <v>4</v>
      </c>
      <c r="D1818" s="93">
        <v>160</v>
      </c>
      <c r="E1818" s="132">
        <v>1</v>
      </c>
      <c r="F1818" s="132">
        <f>LOOKUP(E1818,Tabel30)</f>
        <v>0</v>
      </c>
    </row>
    <row r="1819" spans="2:6" ht="12.75">
      <c r="B1819" s="91" t="s">
        <v>780</v>
      </c>
      <c r="C1819" s="92">
        <v>5</v>
      </c>
      <c r="D1819" s="93">
        <v>210</v>
      </c>
      <c r="E1819" s="216" t="s">
        <v>820</v>
      </c>
      <c r="F1819" s="217"/>
    </row>
    <row r="1820" spans="2:4" ht="12.75">
      <c r="B1820" s="91" t="s">
        <v>781</v>
      </c>
      <c r="C1820" s="92">
        <v>6</v>
      </c>
      <c r="D1820" s="93">
        <v>40</v>
      </c>
    </row>
    <row r="1821" spans="2:6" ht="12.75">
      <c r="B1821" s="91" t="s">
        <v>782</v>
      </c>
      <c r="C1821" s="92">
        <v>7</v>
      </c>
      <c r="D1821" s="93">
        <v>45</v>
      </c>
      <c r="E1821" s="132">
        <v>1</v>
      </c>
      <c r="F1821" s="132">
        <f>LOOKUP(E1821,Tabel30)</f>
        <v>0</v>
      </c>
    </row>
    <row r="1822" spans="2:6" ht="12.75">
      <c r="B1822" s="91" t="s">
        <v>783</v>
      </c>
      <c r="C1822" s="92">
        <v>8</v>
      </c>
      <c r="D1822" s="93">
        <v>25</v>
      </c>
      <c r="E1822" s="216" t="s">
        <v>820</v>
      </c>
      <c r="F1822" s="217"/>
    </row>
    <row r="1823" spans="2:4" ht="12.75">
      <c r="B1823" s="91" t="s">
        <v>784</v>
      </c>
      <c r="C1823" s="92">
        <v>9</v>
      </c>
      <c r="D1823" s="93">
        <v>35</v>
      </c>
    </row>
    <row r="1824" spans="2:6" ht="12.75">
      <c r="B1824" s="91" t="s">
        <v>785</v>
      </c>
      <c r="C1824" s="92">
        <v>10</v>
      </c>
      <c r="D1824" s="93">
        <v>40</v>
      </c>
      <c r="E1824" s="132">
        <v>1</v>
      </c>
      <c r="F1824" s="132">
        <f>LOOKUP(E1824,Tabel30)</f>
        <v>0</v>
      </c>
    </row>
    <row r="1825" spans="2:6" ht="12.75">
      <c r="B1825" s="91" t="s">
        <v>786</v>
      </c>
      <c r="C1825" s="92">
        <v>11</v>
      </c>
      <c r="D1825" s="93">
        <v>50</v>
      </c>
      <c r="E1825" s="216" t="s">
        <v>820</v>
      </c>
      <c r="F1825" s="217"/>
    </row>
    <row r="1826" spans="2:4" ht="12.75">
      <c r="B1826" s="91" t="s">
        <v>787</v>
      </c>
      <c r="C1826" s="92">
        <v>12</v>
      </c>
      <c r="D1826" s="93">
        <v>55</v>
      </c>
    </row>
    <row r="1827" spans="2:6" ht="12.75">
      <c r="B1827" s="91" t="s">
        <v>788</v>
      </c>
      <c r="C1827" s="92">
        <v>13</v>
      </c>
      <c r="D1827" s="93">
        <v>100</v>
      </c>
      <c r="E1827" s="132">
        <v>1</v>
      </c>
      <c r="F1827" s="132">
        <f>LOOKUP(E1827,Tabel30)</f>
        <v>0</v>
      </c>
    </row>
    <row r="1828" spans="2:6" ht="12.75">
      <c r="B1828" s="91" t="s">
        <v>789</v>
      </c>
      <c r="C1828" s="92">
        <v>14</v>
      </c>
      <c r="D1828" s="93">
        <v>120</v>
      </c>
      <c r="E1828" s="216" t="s">
        <v>820</v>
      </c>
      <c r="F1828" s="217"/>
    </row>
    <row r="1829" spans="2:4" ht="12.75">
      <c r="B1829" s="91" t="s">
        <v>790</v>
      </c>
      <c r="C1829" s="92">
        <v>15</v>
      </c>
      <c r="D1829" s="93">
        <v>150</v>
      </c>
    </row>
    <row r="1830" spans="2:6" ht="12.75">
      <c r="B1830" s="91" t="s">
        <v>791</v>
      </c>
      <c r="C1830" s="92">
        <v>16</v>
      </c>
      <c r="D1830" s="93">
        <v>30</v>
      </c>
      <c r="E1830" s="132">
        <v>1</v>
      </c>
      <c r="F1830" s="132">
        <f>LOOKUP(E1830,Tabel30)</f>
        <v>0</v>
      </c>
    </row>
    <row r="1831" spans="2:6" ht="12.75">
      <c r="B1831" s="91" t="s">
        <v>792</v>
      </c>
      <c r="C1831" s="92">
        <v>17</v>
      </c>
      <c r="D1831" s="93">
        <v>25</v>
      </c>
      <c r="E1831" s="216" t="s">
        <v>820</v>
      </c>
      <c r="F1831" s="217"/>
    </row>
    <row r="1832" spans="2:4" ht="12.75">
      <c r="B1832" s="91" t="s">
        <v>793</v>
      </c>
      <c r="C1832" s="92">
        <v>18</v>
      </c>
      <c r="D1832" s="93">
        <v>25</v>
      </c>
    </row>
    <row r="1833" spans="2:6" ht="12.75">
      <c r="B1833" s="91" t="s">
        <v>794</v>
      </c>
      <c r="C1833" s="92">
        <v>19</v>
      </c>
      <c r="D1833" s="93">
        <v>30</v>
      </c>
      <c r="E1833" s="132">
        <v>1</v>
      </c>
      <c r="F1833" s="132">
        <f>LOOKUP(E1833,Tabel30)</f>
        <v>0</v>
      </c>
    </row>
    <row r="1834" spans="2:6" ht="12.75">
      <c r="B1834" s="91" t="s">
        <v>795</v>
      </c>
      <c r="C1834" s="92">
        <v>20</v>
      </c>
      <c r="D1834" s="93">
        <v>35</v>
      </c>
      <c r="E1834" s="216" t="s">
        <v>820</v>
      </c>
      <c r="F1834" s="217"/>
    </row>
    <row r="1835" spans="2:4" ht="12.75">
      <c r="B1835" s="91" t="s">
        <v>796</v>
      </c>
      <c r="C1835" s="92">
        <v>21</v>
      </c>
      <c r="D1835" s="93">
        <v>38</v>
      </c>
    </row>
    <row r="1836" spans="2:4" ht="12.75">
      <c r="B1836" s="91" t="s">
        <v>797</v>
      </c>
      <c r="C1836" s="92">
        <v>22</v>
      </c>
      <c r="D1836" s="93">
        <v>48</v>
      </c>
    </row>
    <row r="1837" spans="2:4" ht="12.75">
      <c r="B1837" s="91" t="s">
        <v>798</v>
      </c>
      <c r="C1837" s="92">
        <v>23</v>
      </c>
      <c r="D1837" s="93">
        <v>55</v>
      </c>
    </row>
    <row r="1838" spans="2:4" ht="12.75">
      <c r="B1838" s="91" t="s">
        <v>799</v>
      </c>
      <c r="C1838" s="92">
        <v>24</v>
      </c>
      <c r="D1838" s="93">
        <v>65</v>
      </c>
    </row>
    <row r="1839" spans="2:4" ht="12.75">
      <c r="B1839" s="91" t="s">
        <v>800</v>
      </c>
      <c r="C1839" s="92">
        <v>25</v>
      </c>
      <c r="D1839" s="93">
        <v>310</v>
      </c>
    </row>
    <row r="1840" spans="2:4" ht="12.75">
      <c r="B1840" s="91" t="s">
        <v>801</v>
      </c>
      <c r="C1840" s="92">
        <v>26</v>
      </c>
      <c r="D1840" s="93">
        <v>740</v>
      </c>
    </row>
    <row r="1841" spans="2:4" ht="12.75">
      <c r="B1841" s="91" t="s">
        <v>802</v>
      </c>
      <c r="C1841" s="92">
        <v>27</v>
      </c>
      <c r="D1841" s="93">
        <v>780</v>
      </c>
    </row>
    <row r="1842" spans="2:4" ht="12.75">
      <c r="B1842" s="91" t="s">
        <v>803</v>
      </c>
      <c r="C1842" s="92">
        <v>28</v>
      </c>
      <c r="D1842" s="93">
        <v>850</v>
      </c>
    </row>
    <row r="1843" spans="2:4" ht="12.75">
      <c r="B1843" s="91" t="s">
        <v>804</v>
      </c>
      <c r="C1843" s="92">
        <v>29</v>
      </c>
      <c r="D1843" s="93">
        <v>745</v>
      </c>
    </row>
    <row r="1844" spans="2:4" ht="12.75">
      <c r="B1844" s="91" t="s">
        <v>805</v>
      </c>
      <c r="C1844" s="92">
        <v>30</v>
      </c>
      <c r="D1844" s="93">
        <v>775</v>
      </c>
    </row>
    <row r="1845" spans="2:4" ht="12.75">
      <c r="B1845" s="91" t="s">
        <v>806</v>
      </c>
      <c r="C1845" s="92">
        <v>31</v>
      </c>
      <c r="D1845" s="93">
        <v>815</v>
      </c>
    </row>
    <row r="1846" spans="2:4" ht="12.75">
      <c r="B1846" s="91" t="s">
        <v>807</v>
      </c>
      <c r="C1846" s="92">
        <v>32</v>
      </c>
      <c r="D1846" s="93">
        <v>885</v>
      </c>
    </row>
    <row r="1847" spans="2:4" ht="12.75">
      <c r="B1847" s="91" t="s">
        <v>808</v>
      </c>
      <c r="C1847" s="92">
        <v>33</v>
      </c>
      <c r="D1847" s="93">
        <v>140</v>
      </c>
    </row>
    <row r="1848" spans="2:4" ht="12.75">
      <c r="B1848" s="91" t="s">
        <v>809</v>
      </c>
      <c r="C1848" s="92">
        <v>34</v>
      </c>
      <c r="D1848" s="93">
        <v>170</v>
      </c>
    </row>
    <row r="1849" spans="2:4" ht="12.75">
      <c r="B1849" s="91" t="s">
        <v>810</v>
      </c>
      <c r="C1849" s="92">
        <v>35</v>
      </c>
      <c r="D1849" s="93">
        <v>210</v>
      </c>
    </row>
    <row r="1850" spans="2:4" ht="12.75">
      <c r="B1850" s="91" t="s">
        <v>811</v>
      </c>
      <c r="C1850" s="92">
        <v>36</v>
      </c>
      <c r="D1850" s="93">
        <v>300</v>
      </c>
    </row>
    <row r="1851" spans="2:4" ht="12.75">
      <c r="B1851" s="91" t="s">
        <v>813</v>
      </c>
      <c r="C1851" s="92">
        <v>37</v>
      </c>
      <c r="D1851" s="93">
        <v>15</v>
      </c>
    </row>
    <row r="1852" spans="2:4" ht="12.75">
      <c r="B1852" s="91" t="s">
        <v>814</v>
      </c>
      <c r="C1852" s="92">
        <v>38</v>
      </c>
      <c r="D1852" s="93">
        <v>15</v>
      </c>
    </row>
    <row r="1853" spans="2:4" ht="12.75">
      <c r="B1853" s="91" t="s">
        <v>815</v>
      </c>
      <c r="C1853" s="92">
        <v>39</v>
      </c>
      <c r="D1853" s="93">
        <v>15</v>
      </c>
    </row>
    <row r="1854" spans="2:4" ht="12.75">
      <c r="B1854" s="91" t="s">
        <v>816</v>
      </c>
      <c r="C1854" s="92">
        <v>40</v>
      </c>
      <c r="D1854" s="93">
        <v>25</v>
      </c>
    </row>
    <row r="1855" spans="2:4" ht="12.75">
      <c r="B1855" s="91" t="s">
        <v>812</v>
      </c>
      <c r="C1855" s="92">
        <v>41</v>
      </c>
      <c r="D1855" s="93">
        <v>35</v>
      </c>
    </row>
    <row r="1856" spans="2:4" ht="12.75">
      <c r="B1856" s="91" t="s">
        <v>817</v>
      </c>
      <c r="C1856" s="92">
        <v>42</v>
      </c>
      <c r="D1856" s="93">
        <v>35</v>
      </c>
    </row>
    <row r="1857" spans="2:4" ht="12.75">
      <c r="B1857" s="91" t="s">
        <v>818</v>
      </c>
      <c r="C1857" s="92">
        <v>43</v>
      </c>
      <c r="D1857" s="93">
        <v>35</v>
      </c>
    </row>
    <row r="1858" spans="2:4" ht="12.75">
      <c r="B1858" s="91" t="s">
        <v>819</v>
      </c>
      <c r="C1858" s="92">
        <v>44</v>
      </c>
      <c r="D1858" s="93">
        <v>45</v>
      </c>
    </row>
    <row r="1859" ht="12.75">
      <c r="D1859" s="3"/>
    </row>
    <row r="1860" ht="12.75">
      <c r="D1860" s="3"/>
    </row>
    <row r="1861" ht="12.75">
      <c r="D1861" s="3"/>
    </row>
    <row r="1862" ht="12.75">
      <c r="D1862" s="3"/>
    </row>
    <row r="1863" ht="12.75">
      <c r="D1863" s="3"/>
    </row>
    <row r="1864" ht="12.75">
      <c r="D1864" s="3"/>
    </row>
    <row r="1865" ht="12.75">
      <c r="D1865" s="3"/>
    </row>
    <row r="1866" ht="12.75">
      <c r="D1866" s="3"/>
    </row>
    <row r="1867" ht="12.75">
      <c r="D1867" s="3"/>
    </row>
    <row r="1868" ht="12.75">
      <c r="D1868" s="3"/>
    </row>
    <row r="1869" ht="12.75">
      <c r="D1869" s="3"/>
    </row>
    <row r="1870" ht="12.75">
      <c r="D1870" s="3"/>
    </row>
    <row r="1871" ht="12.75">
      <c r="D1871" s="3"/>
    </row>
    <row r="1872" ht="12.75">
      <c r="D1872" s="3"/>
    </row>
    <row r="1873" ht="12.75">
      <c r="D1873" s="3"/>
    </row>
    <row r="1874" ht="12.75">
      <c r="D1874" s="3"/>
    </row>
    <row r="1875" ht="12.75">
      <c r="D1875" s="3"/>
    </row>
    <row r="1876" ht="12.75">
      <c r="D1876" s="3"/>
    </row>
    <row r="1877" ht="12.75">
      <c r="D1877" s="3"/>
    </row>
    <row r="1878" ht="12.75">
      <c r="D1878" s="3"/>
    </row>
    <row r="1879" ht="12.75">
      <c r="D1879" s="3"/>
    </row>
    <row r="1880" ht="12.75">
      <c r="D1880" s="3"/>
    </row>
    <row r="1881" ht="12.75">
      <c r="D1881" s="3"/>
    </row>
    <row r="1882" ht="12.75">
      <c r="D1882" s="3"/>
    </row>
    <row r="1883" ht="12.75">
      <c r="D1883" s="3"/>
    </row>
    <row r="1884" ht="12.75">
      <c r="D1884" s="3"/>
    </row>
    <row r="1885" ht="12.75">
      <c r="D1885" s="3"/>
    </row>
    <row r="1886" ht="12.75">
      <c r="D1886" s="3"/>
    </row>
    <row r="1887" ht="12.75">
      <c r="D1887" s="3"/>
    </row>
    <row r="1888" ht="12.75">
      <c r="D1888" s="3"/>
    </row>
    <row r="1889" ht="12.75">
      <c r="D1889" s="3"/>
    </row>
    <row r="1890" ht="12.75">
      <c r="D1890" s="3"/>
    </row>
    <row r="1891" ht="12.75">
      <c r="D1891" s="3"/>
    </row>
    <row r="1892" ht="12.75">
      <c r="D1892" s="3"/>
    </row>
    <row r="1893" ht="12.75">
      <c r="D1893" s="3"/>
    </row>
    <row r="1894" ht="12.75">
      <c r="D1894" s="3"/>
    </row>
    <row r="1895" ht="12.75">
      <c r="D1895" s="3"/>
    </row>
    <row r="1896" ht="12.75">
      <c r="D1896" s="3"/>
    </row>
    <row r="1897" ht="12.75">
      <c r="D1897" s="3"/>
    </row>
    <row r="1898" ht="12.75">
      <c r="D1898" s="3"/>
    </row>
    <row r="1899" ht="12.75">
      <c r="D1899" s="3"/>
    </row>
    <row r="1900" ht="12.75">
      <c r="D1900" s="3"/>
    </row>
    <row r="1901" ht="12.75">
      <c r="D1901" s="3"/>
    </row>
    <row r="1902" ht="12.75">
      <c r="D1902" s="3"/>
    </row>
    <row r="1903" ht="12.75">
      <c r="D1903" s="3"/>
    </row>
    <row r="1904" ht="12.75">
      <c r="D1904" s="3"/>
    </row>
    <row r="1905" ht="12.75">
      <c r="D1905" s="3"/>
    </row>
    <row r="1906" ht="12.75">
      <c r="D1906" s="3"/>
    </row>
    <row r="1907" ht="12.75">
      <c r="D1907" s="3"/>
    </row>
    <row r="1908" ht="12.75">
      <c r="D1908" s="3"/>
    </row>
    <row r="1909" ht="12.75">
      <c r="D1909" s="3"/>
    </row>
    <row r="1910" ht="12.75">
      <c r="D1910" s="3"/>
    </row>
    <row r="1911" ht="12.75">
      <c r="D1911" s="3"/>
    </row>
    <row r="1912" ht="12.75">
      <c r="D1912" s="3"/>
    </row>
    <row r="1913" ht="12.75">
      <c r="D1913" s="3"/>
    </row>
    <row r="1914" ht="12.75">
      <c r="D1914" s="3"/>
    </row>
    <row r="1915" ht="12.75">
      <c r="D1915" s="3"/>
    </row>
    <row r="1916" ht="12.75">
      <c r="D1916" s="3"/>
    </row>
    <row r="1917" ht="12.75">
      <c r="D1917" s="3"/>
    </row>
    <row r="1918" ht="12.75">
      <c r="D1918" s="3"/>
    </row>
    <row r="1919" ht="12.75">
      <c r="D1919" s="3"/>
    </row>
    <row r="1920" ht="12.75">
      <c r="D1920" s="3"/>
    </row>
    <row r="1921" ht="12.75">
      <c r="D1921" s="3"/>
    </row>
    <row r="1922" ht="12.75">
      <c r="D1922" s="3"/>
    </row>
    <row r="1923" ht="12.75">
      <c r="D1923" s="3"/>
    </row>
    <row r="1924" ht="12.75">
      <c r="D1924" s="3"/>
    </row>
    <row r="1925" ht="12.75">
      <c r="D1925" s="3"/>
    </row>
    <row r="1926" ht="12.75">
      <c r="D1926" s="3"/>
    </row>
    <row r="1927" ht="12.75">
      <c r="D1927" s="3"/>
    </row>
    <row r="1928" ht="12.75">
      <c r="D1928" s="3"/>
    </row>
    <row r="1929" ht="12.75">
      <c r="D1929" s="3"/>
    </row>
    <row r="1930" ht="12.75">
      <c r="D1930" s="3"/>
    </row>
    <row r="1931" ht="12.75">
      <c r="D1931" s="3"/>
    </row>
    <row r="1932" ht="12.75">
      <c r="D1932" s="3"/>
    </row>
    <row r="1933" ht="12.75">
      <c r="D1933" s="3"/>
    </row>
    <row r="1934" ht="12.75">
      <c r="D1934" s="3"/>
    </row>
    <row r="1935" ht="12.75">
      <c r="D1935" s="3"/>
    </row>
    <row r="1936" ht="12.75">
      <c r="D1936" s="3"/>
    </row>
    <row r="1937" ht="12.75">
      <c r="D1937" s="3"/>
    </row>
    <row r="1938" ht="12.75">
      <c r="D1938" s="3"/>
    </row>
    <row r="1939" ht="12.75">
      <c r="D1939" s="3"/>
    </row>
    <row r="1940" ht="12.75">
      <c r="D1940" s="3"/>
    </row>
    <row r="1941" ht="12.75">
      <c r="D1941" s="3"/>
    </row>
    <row r="1942" ht="12.75">
      <c r="D1942" s="3"/>
    </row>
    <row r="1943" ht="12.75">
      <c r="D1943" s="3"/>
    </row>
    <row r="1944" ht="12.75">
      <c r="D1944" s="3"/>
    </row>
    <row r="1945" ht="12.75">
      <c r="D1945" s="3"/>
    </row>
    <row r="1946" ht="12.75">
      <c r="D1946" s="3"/>
    </row>
    <row r="1947" ht="12.75">
      <c r="D1947" s="3"/>
    </row>
    <row r="1948" ht="12.75">
      <c r="D1948" s="3"/>
    </row>
    <row r="1949" ht="12.75">
      <c r="D1949" s="3"/>
    </row>
    <row r="1950" ht="12.75">
      <c r="D1950" s="3"/>
    </row>
    <row r="1951" ht="12.75">
      <c r="D1951" s="3"/>
    </row>
    <row r="1952" ht="12.75">
      <c r="D1952" s="3"/>
    </row>
    <row r="1953" ht="12.75">
      <c r="D1953" s="3"/>
    </row>
    <row r="1954" ht="12.75">
      <c r="D1954" s="3"/>
    </row>
    <row r="1955" ht="12.75">
      <c r="D1955" s="3"/>
    </row>
    <row r="1956" ht="12.75">
      <c r="D1956" s="3"/>
    </row>
    <row r="1957" ht="12.75">
      <c r="D1957" s="3"/>
    </row>
    <row r="1958" ht="12.75">
      <c r="D1958" s="3"/>
    </row>
    <row r="1959" ht="12.75">
      <c r="D1959" s="3"/>
    </row>
    <row r="1960" ht="12.75">
      <c r="D1960" s="3"/>
    </row>
    <row r="1961" ht="12.75">
      <c r="D1961" s="3"/>
    </row>
    <row r="1962" ht="12.75">
      <c r="D1962" s="3"/>
    </row>
    <row r="1963" ht="12.75">
      <c r="D1963" s="3"/>
    </row>
    <row r="1964" ht="12.75">
      <c r="D1964" s="3"/>
    </row>
    <row r="1965" ht="12.75">
      <c r="D1965" s="3"/>
    </row>
    <row r="1966" ht="12.75">
      <c r="D1966" s="3"/>
    </row>
    <row r="1967" ht="12.75">
      <c r="D1967" s="3"/>
    </row>
    <row r="1968" ht="12.75">
      <c r="D1968" s="3"/>
    </row>
    <row r="1969" ht="12.75">
      <c r="D1969" s="3"/>
    </row>
    <row r="1970" ht="12.75">
      <c r="D1970" s="3"/>
    </row>
    <row r="1971" ht="12.75">
      <c r="D1971" s="3"/>
    </row>
    <row r="1972" ht="12.75">
      <c r="D1972" s="3"/>
    </row>
    <row r="1973" ht="12.75">
      <c r="D1973" s="3"/>
    </row>
    <row r="1974" ht="12.75">
      <c r="D1974" s="3"/>
    </row>
    <row r="1975" ht="12.75">
      <c r="D1975" s="3"/>
    </row>
    <row r="1976" ht="12.75">
      <c r="D1976" s="3"/>
    </row>
    <row r="1977" ht="12.75">
      <c r="D1977" s="3"/>
    </row>
    <row r="1978" ht="12.75">
      <c r="D1978" s="3"/>
    </row>
    <row r="1979" ht="12.75">
      <c r="D1979" s="3"/>
    </row>
    <row r="1980" ht="12.75">
      <c r="D1980" s="3"/>
    </row>
    <row r="1981" ht="12.75">
      <c r="D1981" s="3"/>
    </row>
    <row r="1982" ht="12.75">
      <c r="D1982" s="3"/>
    </row>
    <row r="1983" ht="12.75">
      <c r="D1983" s="3"/>
    </row>
    <row r="1984" ht="12.75">
      <c r="D1984" s="3"/>
    </row>
    <row r="1985" ht="12.75">
      <c r="D1985" s="3"/>
    </row>
    <row r="1986" ht="12.75">
      <c r="D1986" s="3"/>
    </row>
    <row r="1987" ht="12.75">
      <c r="D1987" s="3"/>
    </row>
    <row r="1988" ht="12.75">
      <c r="D1988" s="3"/>
    </row>
    <row r="1989" ht="12.75">
      <c r="D1989" s="3"/>
    </row>
    <row r="1990" ht="12.75">
      <c r="D1990" s="3"/>
    </row>
    <row r="1991" ht="12.75">
      <c r="D1991" s="3"/>
    </row>
    <row r="1992" ht="12.75">
      <c r="D1992" s="3"/>
    </row>
    <row r="1993" ht="12.75">
      <c r="D1993" s="3"/>
    </row>
    <row r="1994" ht="12.75">
      <c r="D1994" s="3"/>
    </row>
    <row r="1995" ht="12.75">
      <c r="D1995" s="3"/>
    </row>
    <row r="1996" ht="12.75">
      <c r="D1996" s="3"/>
    </row>
    <row r="1997" ht="12.75">
      <c r="D1997" s="3"/>
    </row>
    <row r="1998" ht="12.75">
      <c r="D1998" s="3"/>
    </row>
    <row r="1999" ht="12.75">
      <c r="D1999" s="3"/>
    </row>
    <row r="2000" ht="12.75">
      <c r="D2000" s="3"/>
    </row>
    <row r="2001" ht="12.75">
      <c r="D2001" s="3"/>
    </row>
    <row r="2002" ht="12.75">
      <c r="D2002" s="3"/>
    </row>
    <row r="2003" ht="12.75">
      <c r="D2003" s="3"/>
    </row>
    <row r="2004" ht="12.75">
      <c r="D2004" s="3"/>
    </row>
    <row r="2005" ht="12.75">
      <c r="D2005" s="3"/>
    </row>
    <row r="2006" ht="12.75">
      <c r="D2006" s="3"/>
    </row>
    <row r="2007" ht="12.75">
      <c r="D2007" s="3"/>
    </row>
    <row r="2008" ht="12.75">
      <c r="D2008" s="3"/>
    </row>
    <row r="2009" ht="12.75">
      <c r="D2009" s="3"/>
    </row>
    <row r="2010" ht="12.75">
      <c r="D2010" s="3"/>
    </row>
    <row r="2011" ht="12.75">
      <c r="D2011" s="3"/>
    </row>
    <row r="2012" ht="12.75">
      <c r="D2012" s="3"/>
    </row>
    <row r="2013" ht="12.75">
      <c r="D2013" s="3"/>
    </row>
    <row r="2014" ht="12.75">
      <c r="D2014" s="3"/>
    </row>
    <row r="2015" ht="12.75">
      <c r="D2015" s="3"/>
    </row>
    <row r="2016" ht="12.75">
      <c r="D2016" s="3"/>
    </row>
    <row r="2017" ht="12.75">
      <c r="D2017" s="3"/>
    </row>
    <row r="2018" ht="12.75">
      <c r="D2018" s="3"/>
    </row>
    <row r="2019" ht="12.75">
      <c r="D2019" s="3"/>
    </row>
    <row r="2020" ht="12.75">
      <c r="D2020" s="3"/>
    </row>
    <row r="2021" ht="12.75">
      <c r="D2021" s="3"/>
    </row>
    <row r="2022" ht="12.75">
      <c r="D2022" s="3"/>
    </row>
    <row r="2023" ht="12.75">
      <c r="D2023" s="3"/>
    </row>
    <row r="2024" ht="12.75">
      <c r="D2024" s="3"/>
    </row>
    <row r="2025" ht="12.75">
      <c r="D2025" s="3"/>
    </row>
    <row r="2026" ht="12.75">
      <c r="D2026" s="3"/>
    </row>
    <row r="2027" ht="12.75">
      <c r="D2027" s="3"/>
    </row>
    <row r="2028" ht="12.75">
      <c r="D2028" s="3"/>
    </row>
    <row r="2029" ht="12.75">
      <c r="D2029" s="3"/>
    </row>
    <row r="2030" ht="12.75">
      <c r="D2030" s="3"/>
    </row>
    <row r="2031" ht="12.75">
      <c r="D2031" s="3"/>
    </row>
    <row r="2032" ht="12.75">
      <c r="D2032" s="3"/>
    </row>
    <row r="2033" ht="12.75">
      <c r="D2033" s="3"/>
    </row>
    <row r="2034" ht="12.75">
      <c r="D2034" s="3"/>
    </row>
    <row r="2035" ht="12.75">
      <c r="D2035" s="3"/>
    </row>
    <row r="2036" ht="12.75">
      <c r="D2036" s="3"/>
    </row>
    <row r="2037" ht="12.75">
      <c r="D2037" s="3"/>
    </row>
    <row r="2038" ht="12.75">
      <c r="D2038" s="3"/>
    </row>
    <row r="2039" ht="12.75">
      <c r="D2039" s="3"/>
    </row>
    <row r="2040" ht="12.75">
      <c r="D2040" s="3"/>
    </row>
    <row r="2041" ht="12.75">
      <c r="D2041" s="3"/>
    </row>
    <row r="2042" ht="12.75">
      <c r="D2042" s="3"/>
    </row>
    <row r="2043" ht="12.75">
      <c r="D2043" s="3"/>
    </row>
    <row r="2044" ht="12.75">
      <c r="D2044" s="3"/>
    </row>
    <row r="2045" ht="12.75">
      <c r="D2045" s="3"/>
    </row>
    <row r="2046" ht="12.75">
      <c r="D2046" s="3"/>
    </row>
    <row r="2047" ht="12.75">
      <c r="D2047" s="3"/>
    </row>
    <row r="2048" ht="12.75">
      <c r="D2048" s="3"/>
    </row>
    <row r="2049" ht="12.75">
      <c r="D2049" s="3"/>
    </row>
    <row r="2050" ht="12.75">
      <c r="D2050" s="3"/>
    </row>
    <row r="2051" ht="12.75">
      <c r="D2051" s="3"/>
    </row>
    <row r="2052" ht="12.75">
      <c r="D2052" s="3"/>
    </row>
    <row r="2053" ht="12.75">
      <c r="D2053" s="3"/>
    </row>
    <row r="2054" ht="12.75">
      <c r="D2054" s="3"/>
    </row>
    <row r="2055" ht="12.75">
      <c r="D2055" s="3"/>
    </row>
    <row r="2056" ht="12.75">
      <c r="D2056" s="3"/>
    </row>
    <row r="2057" ht="12.75">
      <c r="D2057" s="3"/>
    </row>
    <row r="2058" ht="12.75">
      <c r="D2058" s="3"/>
    </row>
    <row r="2059" ht="12.75">
      <c r="D2059" s="3"/>
    </row>
    <row r="2060" ht="12.75">
      <c r="D2060" s="3"/>
    </row>
    <row r="2061" ht="12.75">
      <c r="D2061" s="3"/>
    </row>
    <row r="2062" ht="12.75">
      <c r="D2062" s="3"/>
    </row>
    <row r="2063" ht="12.75">
      <c r="D2063" s="3"/>
    </row>
    <row r="2064" ht="12.75">
      <c r="D2064" s="3"/>
    </row>
    <row r="2065" ht="12.75">
      <c r="D2065" s="3"/>
    </row>
    <row r="2066" ht="12.75">
      <c r="D2066" s="3"/>
    </row>
    <row r="2067" ht="12.75">
      <c r="D2067" s="3"/>
    </row>
    <row r="2068" ht="12.75">
      <c r="D2068" s="3"/>
    </row>
    <row r="2069" ht="12.75">
      <c r="D2069" s="3"/>
    </row>
    <row r="2070" ht="12.75">
      <c r="D2070" s="3"/>
    </row>
    <row r="2071" ht="12.75">
      <c r="D2071" s="3"/>
    </row>
    <row r="2072" ht="12.75">
      <c r="D2072" s="3"/>
    </row>
    <row r="2073" ht="12.75">
      <c r="D2073" s="3"/>
    </row>
    <row r="2074" ht="12.75">
      <c r="D2074" s="3"/>
    </row>
    <row r="2075" ht="12.75">
      <c r="D2075" s="3"/>
    </row>
    <row r="2076" ht="12.75">
      <c r="D2076" s="3"/>
    </row>
    <row r="2077" ht="12.75">
      <c r="D2077" s="3"/>
    </row>
    <row r="2078" ht="12.75">
      <c r="D2078" s="3"/>
    </row>
    <row r="2079" ht="12.75">
      <c r="D2079" s="3"/>
    </row>
    <row r="2080" ht="12.75">
      <c r="D2080" s="3"/>
    </row>
    <row r="2081" ht="12.75">
      <c r="D2081" s="3"/>
    </row>
    <row r="2082" ht="12.75">
      <c r="D2082" s="3"/>
    </row>
    <row r="2083" ht="12.75">
      <c r="D2083" s="3"/>
    </row>
    <row r="2084" ht="12.75">
      <c r="D2084" s="3"/>
    </row>
    <row r="2085" ht="12.75">
      <c r="D2085" s="3"/>
    </row>
    <row r="2086" ht="12.75">
      <c r="D2086" s="3"/>
    </row>
    <row r="2087" ht="12.75">
      <c r="D2087" s="3"/>
    </row>
    <row r="2088" ht="12.75">
      <c r="D2088" s="3"/>
    </row>
    <row r="2089" ht="12.75">
      <c r="D2089" s="3"/>
    </row>
    <row r="2090" ht="12.75">
      <c r="D2090" s="3"/>
    </row>
    <row r="2091" ht="12.75">
      <c r="D2091" s="3"/>
    </row>
    <row r="2092" ht="12.75">
      <c r="D2092" s="3"/>
    </row>
    <row r="2093" ht="12.75">
      <c r="D2093" s="3"/>
    </row>
    <row r="2094" ht="12.75">
      <c r="D2094" s="3"/>
    </row>
    <row r="2095" ht="12.75">
      <c r="D2095" s="3"/>
    </row>
    <row r="2096" ht="12.75">
      <c r="D2096" s="3"/>
    </row>
    <row r="2097" ht="12.75">
      <c r="D2097" s="3"/>
    </row>
    <row r="2098" ht="12.75">
      <c r="D2098" s="3"/>
    </row>
    <row r="2099" ht="12.75">
      <c r="D2099" s="3"/>
    </row>
    <row r="2100" ht="12.75">
      <c r="D2100" s="3"/>
    </row>
    <row r="2101" ht="12.75">
      <c r="D2101" s="3"/>
    </row>
    <row r="2102" ht="12.75">
      <c r="D2102" s="3"/>
    </row>
    <row r="2103" ht="12.75">
      <c r="D2103" s="3"/>
    </row>
    <row r="2104" ht="12.75">
      <c r="D2104" s="3"/>
    </row>
    <row r="2105" ht="12.75">
      <c r="D2105" s="3"/>
    </row>
    <row r="2106" ht="12.75">
      <c r="D2106" s="3"/>
    </row>
    <row r="2107" ht="12.75">
      <c r="D2107" s="3"/>
    </row>
    <row r="2108" ht="12.75">
      <c r="D2108" s="3"/>
    </row>
    <row r="2109" ht="12.75">
      <c r="D2109" s="3"/>
    </row>
    <row r="2110" ht="12.75">
      <c r="D2110" s="3"/>
    </row>
    <row r="2111" ht="12.75">
      <c r="D2111" s="3"/>
    </row>
    <row r="2112" ht="12.75">
      <c r="D2112" s="3"/>
    </row>
    <row r="2113" ht="12.75">
      <c r="D2113" s="3"/>
    </row>
    <row r="2114" ht="12.75">
      <c r="D2114" s="3"/>
    </row>
    <row r="2115" ht="12.75">
      <c r="D2115" s="3"/>
    </row>
    <row r="2116" ht="12.75">
      <c r="D2116" s="3"/>
    </row>
    <row r="2117" ht="12.75">
      <c r="D2117" s="3"/>
    </row>
    <row r="2118" ht="12.75">
      <c r="D2118" s="3"/>
    </row>
    <row r="2119" ht="12.75">
      <c r="D2119" s="3"/>
    </row>
    <row r="2120" ht="12.75">
      <c r="D2120" s="3"/>
    </row>
    <row r="2121" ht="12.75">
      <c r="D2121" s="3"/>
    </row>
    <row r="2122" ht="12.75">
      <c r="D2122" s="3"/>
    </row>
    <row r="2123" ht="12.75">
      <c r="D2123" s="3"/>
    </row>
    <row r="2124" ht="12.75">
      <c r="D2124" s="3"/>
    </row>
    <row r="2125" ht="12.75">
      <c r="D2125" s="3"/>
    </row>
    <row r="2126" ht="12.75">
      <c r="D2126" s="3"/>
    </row>
    <row r="2127" ht="12.75">
      <c r="D2127" s="3"/>
    </row>
    <row r="2128" ht="12.75">
      <c r="D2128" s="3"/>
    </row>
    <row r="2129" ht="12.75">
      <c r="D2129" s="3"/>
    </row>
    <row r="2130" ht="12.75">
      <c r="D2130" s="3"/>
    </row>
    <row r="2131" ht="12.75">
      <c r="D2131" s="3"/>
    </row>
    <row r="2132" ht="12.75">
      <c r="D2132" s="3"/>
    </row>
    <row r="2133" ht="12.75">
      <c r="D2133" s="3"/>
    </row>
    <row r="2134" ht="12.75">
      <c r="D2134" s="3"/>
    </row>
    <row r="2135" ht="12.75">
      <c r="D2135" s="3"/>
    </row>
    <row r="2136" ht="12.75">
      <c r="D2136" s="3"/>
    </row>
    <row r="2137" ht="12.75">
      <c r="D2137" s="3"/>
    </row>
    <row r="2138" ht="12.75">
      <c r="D2138" s="3"/>
    </row>
    <row r="2139" ht="12.75">
      <c r="D2139" s="3"/>
    </row>
    <row r="2140" ht="12.75">
      <c r="D2140" s="3"/>
    </row>
    <row r="2141" ht="12.75">
      <c r="D2141" s="3"/>
    </row>
    <row r="2142" ht="12.75">
      <c r="D2142" s="3"/>
    </row>
    <row r="2143" ht="12.75">
      <c r="D2143" s="3"/>
    </row>
    <row r="2144" ht="12.75">
      <c r="D2144" s="3"/>
    </row>
    <row r="2145" ht="12.75">
      <c r="D2145" s="3"/>
    </row>
    <row r="2146" ht="12.75">
      <c r="D2146" s="3"/>
    </row>
    <row r="2147" ht="12.75">
      <c r="D2147" s="3"/>
    </row>
    <row r="2148" ht="12.75">
      <c r="D2148" s="3"/>
    </row>
    <row r="2149" ht="12.75">
      <c r="D2149" s="3"/>
    </row>
    <row r="2150" ht="12.75">
      <c r="D2150" s="3"/>
    </row>
    <row r="2151" ht="12.75">
      <c r="D2151" s="3"/>
    </row>
    <row r="2152" ht="12.75">
      <c r="D2152" s="3"/>
    </row>
    <row r="2153" ht="12.75">
      <c r="D2153" s="3"/>
    </row>
    <row r="2154" ht="12.75">
      <c r="D2154" s="3"/>
    </row>
    <row r="2155" ht="12.75">
      <c r="D2155" s="3"/>
    </row>
    <row r="2156" ht="12.75">
      <c r="D2156" s="3"/>
    </row>
    <row r="2157" ht="12.75">
      <c r="D2157" s="3"/>
    </row>
    <row r="2158" ht="12.75">
      <c r="D2158" s="3"/>
    </row>
    <row r="2159" ht="12.75">
      <c r="D2159" s="3"/>
    </row>
    <row r="2160" ht="12.75">
      <c r="D2160" s="3"/>
    </row>
    <row r="2161" ht="12.75">
      <c r="D2161" s="3"/>
    </row>
    <row r="2162" ht="12.75">
      <c r="D2162" s="3"/>
    </row>
    <row r="2163" ht="12.75">
      <c r="D2163" s="3"/>
    </row>
    <row r="2164" ht="12.75">
      <c r="D2164" s="3"/>
    </row>
    <row r="2165" ht="12.75">
      <c r="D2165" s="3"/>
    </row>
    <row r="2166" ht="12.75">
      <c r="D2166" s="3"/>
    </row>
    <row r="2167" ht="12.75">
      <c r="D2167" s="3"/>
    </row>
    <row r="2168" ht="12.75">
      <c r="D2168" s="3"/>
    </row>
    <row r="2169" ht="12.75">
      <c r="D2169" s="3"/>
    </row>
    <row r="2170" ht="12.75">
      <c r="D2170" s="3"/>
    </row>
    <row r="2171" ht="12.75">
      <c r="D2171" s="3"/>
    </row>
    <row r="2172" ht="12.75">
      <c r="D2172" s="3"/>
    </row>
    <row r="2173" ht="12.75">
      <c r="D2173" s="3"/>
    </row>
    <row r="2174" ht="12.75">
      <c r="D2174" s="3"/>
    </row>
    <row r="2175" ht="12.75">
      <c r="D2175" s="3"/>
    </row>
    <row r="2176" ht="12.75">
      <c r="D2176" s="3"/>
    </row>
    <row r="2177" ht="12.75">
      <c r="D2177" s="3"/>
    </row>
    <row r="2178" ht="12.75">
      <c r="D2178" s="3"/>
    </row>
    <row r="2179" ht="12.75">
      <c r="D2179" s="3"/>
    </row>
    <row r="2180" ht="12.75">
      <c r="D2180" s="3"/>
    </row>
    <row r="2181" ht="12.75">
      <c r="D2181" s="3"/>
    </row>
    <row r="2182" ht="12.75">
      <c r="D2182" s="3"/>
    </row>
    <row r="2183" ht="12.75">
      <c r="D2183" s="3"/>
    </row>
    <row r="2184" ht="12.75">
      <c r="D2184" s="3"/>
    </row>
    <row r="2185" ht="12.75">
      <c r="D2185" s="3"/>
    </row>
    <row r="2186" ht="12.75">
      <c r="D2186" s="3"/>
    </row>
    <row r="2187" ht="12.75">
      <c r="D2187" s="3"/>
    </row>
    <row r="2188" ht="12.75">
      <c r="D2188" s="3"/>
    </row>
    <row r="2189" ht="12.75">
      <c r="D2189" s="3"/>
    </row>
    <row r="2190" ht="12.75">
      <c r="D2190" s="3"/>
    </row>
    <row r="2191" ht="12.75">
      <c r="D2191" s="3"/>
    </row>
    <row r="2192" ht="12.75">
      <c r="D2192" s="3"/>
    </row>
    <row r="2193" ht="12.75">
      <c r="D2193" s="3"/>
    </row>
    <row r="2194" ht="12.75">
      <c r="D2194" s="3"/>
    </row>
    <row r="2195" ht="12.75">
      <c r="D2195" s="3"/>
    </row>
    <row r="2196" ht="12.75">
      <c r="D2196" s="3"/>
    </row>
    <row r="2197" ht="12.75">
      <c r="D2197" s="3"/>
    </row>
    <row r="2198" ht="12.75">
      <c r="D2198" s="3"/>
    </row>
    <row r="2199" ht="12.75">
      <c r="D2199" s="3"/>
    </row>
    <row r="2200" ht="12.75">
      <c r="D2200" s="3"/>
    </row>
    <row r="2201" ht="12.75">
      <c r="D2201" s="3"/>
    </row>
    <row r="2202" ht="12.75">
      <c r="D2202" s="3"/>
    </row>
    <row r="2203" ht="12.75">
      <c r="D2203" s="3"/>
    </row>
    <row r="2204" ht="12.75">
      <c r="D2204" s="3"/>
    </row>
    <row r="2205" ht="12.75">
      <c r="D2205" s="3"/>
    </row>
    <row r="2206" ht="12.75">
      <c r="D2206" s="3"/>
    </row>
    <row r="2207" ht="12.75">
      <c r="D2207" s="3"/>
    </row>
    <row r="2208" ht="12.75">
      <c r="D2208" s="3"/>
    </row>
    <row r="2209" ht="12.75">
      <c r="D2209" s="3"/>
    </row>
    <row r="2210" ht="12.75">
      <c r="D2210" s="3"/>
    </row>
    <row r="2211" ht="12.75">
      <c r="D2211" s="3"/>
    </row>
    <row r="2212" ht="12.75">
      <c r="D2212" s="3"/>
    </row>
    <row r="2213" ht="12.75">
      <c r="D2213" s="3"/>
    </row>
    <row r="2214" ht="12.75">
      <c r="D2214" s="3"/>
    </row>
    <row r="2215" ht="12.75">
      <c r="D2215" s="3"/>
    </row>
    <row r="2216" ht="12.75">
      <c r="D2216" s="3"/>
    </row>
    <row r="2217" ht="12.75">
      <c r="D2217" s="3"/>
    </row>
    <row r="2218" ht="12.75">
      <c r="D2218" s="3"/>
    </row>
    <row r="2219" ht="12.75">
      <c r="D2219" s="3"/>
    </row>
    <row r="2220" ht="12.75">
      <c r="D2220" s="3"/>
    </row>
    <row r="2221" ht="12.75">
      <c r="D2221" s="3"/>
    </row>
    <row r="2222" ht="12.75">
      <c r="D2222" s="3"/>
    </row>
    <row r="2223" ht="12.75">
      <c r="D2223" s="3"/>
    </row>
    <row r="2224" ht="12.75">
      <c r="D2224" s="3"/>
    </row>
    <row r="2225" ht="12.75">
      <c r="D2225" s="3"/>
    </row>
    <row r="2226" ht="12.75">
      <c r="D2226" s="3"/>
    </row>
    <row r="2227" ht="12.75">
      <c r="D2227" s="3"/>
    </row>
    <row r="2228" ht="12.75">
      <c r="D2228" s="3"/>
    </row>
    <row r="2229" ht="12.75">
      <c r="D2229" s="3"/>
    </row>
    <row r="2230" ht="12.75">
      <c r="D2230" s="3"/>
    </row>
    <row r="2231" ht="12.75">
      <c r="D2231" s="3"/>
    </row>
    <row r="2232" ht="12.75">
      <c r="D2232" s="3"/>
    </row>
    <row r="2233" ht="12.75">
      <c r="D2233" s="3"/>
    </row>
    <row r="2234" ht="12.75">
      <c r="D2234" s="3"/>
    </row>
    <row r="2235" ht="12.75">
      <c r="D2235" s="3"/>
    </row>
    <row r="2236" ht="12.75">
      <c r="D2236" s="3"/>
    </row>
    <row r="2237" ht="12.75">
      <c r="D2237" s="3"/>
    </row>
    <row r="2238" ht="12.75">
      <c r="D2238" s="3"/>
    </row>
    <row r="2239" ht="12.75">
      <c r="D2239" s="3"/>
    </row>
    <row r="2240" ht="12.75">
      <c r="D2240" s="3"/>
    </row>
    <row r="2241" ht="12.75">
      <c r="D2241" s="3"/>
    </row>
    <row r="2242" ht="12.75">
      <c r="D2242" s="3"/>
    </row>
    <row r="2243" ht="12.75">
      <c r="D2243" s="3"/>
    </row>
    <row r="2244" ht="12.75">
      <c r="D2244" s="3"/>
    </row>
    <row r="2245" ht="12.75">
      <c r="D2245" s="3"/>
    </row>
    <row r="2246" ht="12.75">
      <c r="D2246" s="3"/>
    </row>
    <row r="2247" ht="12.75">
      <c r="D2247" s="3"/>
    </row>
    <row r="2248" ht="12.75">
      <c r="D2248" s="3"/>
    </row>
    <row r="2249" ht="12.75">
      <c r="D2249" s="3"/>
    </row>
    <row r="2250" ht="12.75">
      <c r="D2250" s="3"/>
    </row>
    <row r="2251" ht="12.75">
      <c r="D2251" s="3"/>
    </row>
    <row r="2252" ht="12.75">
      <c r="D2252" s="3"/>
    </row>
    <row r="2253" ht="12.75">
      <c r="D2253" s="3"/>
    </row>
    <row r="2254" ht="12.75">
      <c r="D2254" s="3"/>
    </row>
    <row r="2255" ht="12.75">
      <c r="D2255" s="3"/>
    </row>
    <row r="2256" ht="12.75">
      <c r="D2256" s="3"/>
    </row>
    <row r="2257" ht="12.75">
      <c r="D2257" s="3"/>
    </row>
    <row r="2258" ht="12.75">
      <c r="D2258" s="3"/>
    </row>
    <row r="2259" ht="12.75">
      <c r="D2259" s="3"/>
    </row>
    <row r="2260" ht="12.75">
      <c r="D2260" s="3"/>
    </row>
    <row r="2261" ht="12.75">
      <c r="D2261" s="3"/>
    </row>
    <row r="2262" ht="12.75">
      <c r="D2262" s="3"/>
    </row>
    <row r="2263" ht="12.75">
      <c r="D2263" s="3"/>
    </row>
    <row r="2264" ht="12.75">
      <c r="D2264" s="3"/>
    </row>
    <row r="2265" ht="12.75">
      <c r="D2265" s="3"/>
    </row>
    <row r="2266" ht="12.75">
      <c r="D2266" s="3"/>
    </row>
    <row r="2267" ht="12.75">
      <c r="D2267" s="3"/>
    </row>
    <row r="2268" ht="12.75">
      <c r="D2268" s="3"/>
    </row>
    <row r="2269" ht="12.75">
      <c r="D2269" s="3"/>
    </row>
    <row r="2270" ht="12.75">
      <c r="D2270" s="3"/>
    </row>
    <row r="2271" ht="12.75">
      <c r="D2271" s="3"/>
    </row>
    <row r="2272" ht="12.75">
      <c r="D2272" s="3"/>
    </row>
    <row r="2273" ht="12.75">
      <c r="D2273" s="3"/>
    </row>
    <row r="2274" ht="12.75">
      <c r="D2274" s="3"/>
    </row>
    <row r="2275" ht="12.75">
      <c r="D2275" s="3"/>
    </row>
    <row r="2276" ht="12.75">
      <c r="D2276" s="3"/>
    </row>
    <row r="2277" ht="12.75">
      <c r="D2277" s="3"/>
    </row>
    <row r="2278" ht="12.75">
      <c r="D2278" s="3"/>
    </row>
    <row r="2279" ht="12.75">
      <c r="D2279" s="3"/>
    </row>
    <row r="2280" ht="12.75">
      <c r="D2280" s="3"/>
    </row>
    <row r="2281" ht="12.75">
      <c r="D2281" s="3"/>
    </row>
    <row r="2282" ht="12.75">
      <c r="D2282" s="3"/>
    </row>
    <row r="2283" ht="12.75">
      <c r="D2283" s="3"/>
    </row>
    <row r="2284" ht="12.75">
      <c r="D2284" s="3"/>
    </row>
    <row r="2285" ht="12.75">
      <c r="D2285" s="3"/>
    </row>
    <row r="2286" ht="12.75">
      <c r="D2286" s="3"/>
    </row>
    <row r="2287" ht="12.75">
      <c r="D2287" s="3"/>
    </row>
    <row r="2288" ht="12.75">
      <c r="D2288" s="3"/>
    </row>
    <row r="2289" ht="12.75">
      <c r="D2289" s="3"/>
    </row>
    <row r="2290" ht="12.75">
      <c r="D2290" s="3"/>
    </row>
    <row r="2291" ht="12.75">
      <c r="D2291" s="3"/>
    </row>
    <row r="2292" ht="12.75">
      <c r="D2292" s="3"/>
    </row>
    <row r="2293" ht="12.75">
      <c r="D2293" s="3"/>
    </row>
    <row r="2294" ht="12.75">
      <c r="D2294" s="3"/>
    </row>
    <row r="2295" ht="12.75">
      <c r="D2295" s="3"/>
    </row>
    <row r="2296" ht="12.75">
      <c r="D2296" s="3"/>
    </row>
    <row r="2297" ht="12.75">
      <c r="D2297" s="3"/>
    </row>
    <row r="2298" ht="12.75">
      <c r="D2298" s="3"/>
    </row>
    <row r="2299" ht="12.75">
      <c r="D2299" s="3"/>
    </row>
    <row r="2300" ht="12.75">
      <c r="D2300" s="3"/>
    </row>
    <row r="2301" ht="12.75">
      <c r="D2301" s="3"/>
    </row>
    <row r="2302" ht="12.75">
      <c r="D2302" s="3"/>
    </row>
    <row r="2303" ht="12.75">
      <c r="D2303" s="3"/>
    </row>
    <row r="2304" ht="12.75">
      <c r="D2304" s="3"/>
    </row>
    <row r="2305" ht="12.75">
      <c r="D2305" s="3"/>
    </row>
    <row r="2306" ht="12.75">
      <c r="D2306" s="3"/>
    </row>
    <row r="2307" ht="12.75">
      <c r="D2307" s="3"/>
    </row>
    <row r="2308" ht="12.75">
      <c r="D2308" s="3"/>
    </row>
    <row r="2309" ht="12.75">
      <c r="D2309" s="3"/>
    </row>
    <row r="2310" ht="12.75">
      <c r="D2310" s="3"/>
    </row>
    <row r="2311" ht="12.75">
      <c r="D2311" s="3"/>
    </row>
    <row r="2312" ht="12.75">
      <c r="D2312" s="3"/>
    </row>
    <row r="2313" ht="12.75">
      <c r="D2313" s="3"/>
    </row>
    <row r="2314" ht="12.75">
      <c r="D2314" s="3"/>
    </row>
    <row r="2315" ht="12.75">
      <c r="D2315" s="3"/>
    </row>
    <row r="2316" ht="12.75">
      <c r="D2316" s="3"/>
    </row>
    <row r="2317" ht="12.75">
      <c r="D2317" s="3"/>
    </row>
    <row r="2318" ht="12.75">
      <c r="D2318" s="3"/>
    </row>
    <row r="2319" ht="12.75">
      <c r="D2319" s="3"/>
    </row>
    <row r="2320" ht="12.75">
      <c r="D2320" s="3"/>
    </row>
    <row r="2321" ht="12.75">
      <c r="D2321" s="3"/>
    </row>
    <row r="2322" ht="12.75">
      <c r="D2322" s="3"/>
    </row>
    <row r="2323" ht="12.75">
      <c r="D2323" s="3"/>
    </row>
    <row r="2324" ht="12.75">
      <c r="D2324" s="3"/>
    </row>
    <row r="2325" ht="12.75">
      <c r="D2325" s="3"/>
    </row>
    <row r="2326" ht="12.75">
      <c r="D2326" s="3"/>
    </row>
    <row r="2327" ht="12.75">
      <c r="D2327" s="3"/>
    </row>
    <row r="2328" ht="12.75">
      <c r="D2328" s="3"/>
    </row>
    <row r="2329" ht="12.75">
      <c r="D2329" s="3"/>
    </row>
    <row r="2330" ht="12.75">
      <c r="D2330" s="3"/>
    </row>
    <row r="2331" ht="12.75">
      <c r="D2331" s="3"/>
    </row>
    <row r="2332" ht="12.75">
      <c r="D2332" s="3"/>
    </row>
    <row r="2333" ht="12.75">
      <c r="D2333" s="3"/>
    </row>
    <row r="2334" ht="12.75">
      <c r="D2334" s="3"/>
    </row>
    <row r="2335" ht="12.75">
      <c r="D2335" s="3"/>
    </row>
    <row r="2336" ht="12.75">
      <c r="D2336" s="3"/>
    </row>
    <row r="2337" ht="12.75">
      <c r="D2337" s="3"/>
    </row>
    <row r="2338" ht="12.75">
      <c r="D2338" s="3"/>
    </row>
    <row r="2339" ht="12.75">
      <c r="D2339" s="3"/>
    </row>
    <row r="2340" ht="12.75">
      <c r="D2340" s="3"/>
    </row>
    <row r="2341" ht="12.75">
      <c r="D2341" s="3"/>
    </row>
    <row r="2342" ht="12.75">
      <c r="D2342" s="3"/>
    </row>
    <row r="2343" ht="12.75">
      <c r="D2343" s="3"/>
    </row>
    <row r="2344" ht="12.75">
      <c r="D2344" s="3"/>
    </row>
    <row r="2345" ht="12.75">
      <c r="D2345" s="3"/>
    </row>
    <row r="2346" ht="12.75">
      <c r="D2346" s="3"/>
    </row>
    <row r="2347" ht="12.75">
      <c r="D2347" s="3"/>
    </row>
    <row r="2348" ht="12.75">
      <c r="D2348" s="3"/>
    </row>
    <row r="2349" ht="12.75">
      <c r="D2349" s="3"/>
    </row>
    <row r="2350" ht="12.75">
      <c r="D2350" s="3"/>
    </row>
    <row r="2351" ht="12.75">
      <c r="D2351" s="3"/>
    </row>
    <row r="2352" ht="12.75">
      <c r="D2352" s="3"/>
    </row>
    <row r="2353" ht="12.75">
      <c r="D2353" s="3"/>
    </row>
    <row r="2354" ht="12.75">
      <c r="D2354" s="3"/>
    </row>
    <row r="2355" ht="12.75">
      <c r="D2355" s="3"/>
    </row>
    <row r="2356" ht="12.75">
      <c r="D2356" s="3"/>
    </row>
    <row r="2357" ht="12.75">
      <c r="D2357" s="3"/>
    </row>
    <row r="2358" ht="12.75">
      <c r="D2358" s="3"/>
    </row>
    <row r="2359" ht="12.75">
      <c r="D2359" s="3"/>
    </row>
    <row r="2360" ht="12.75">
      <c r="D2360" s="3"/>
    </row>
    <row r="2361" ht="12.75">
      <c r="D2361" s="3"/>
    </row>
    <row r="2362" ht="12.75">
      <c r="D2362" s="3"/>
    </row>
    <row r="2363" ht="12.75">
      <c r="D2363" s="3"/>
    </row>
    <row r="2364" ht="12.75">
      <c r="D2364" s="3"/>
    </row>
    <row r="2365" ht="12.75">
      <c r="D2365" s="3"/>
    </row>
    <row r="2366" ht="12.75">
      <c r="D2366" s="3"/>
    </row>
    <row r="2367" ht="12.75">
      <c r="D2367" s="3"/>
    </row>
    <row r="2368" ht="12.75">
      <c r="D2368" s="3"/>
    </row>
    <row r="2369" ht="12.75">
      <c r="D2369" s="3"/>
    </row>
    <row r="2370" ht="12.75">
      <c r="D2370" s="3"/>
    </row>
    <row r="2371" ht="12.75">
      <c r="D2371" s="3"/>
    </row>
    <row r="2372" ht="12.75">
      <c r="D2372" s="3"/>
    </row>
    <row r="2373" ht="12.75">
      <c r="D2373" s="3"/>
    </row>
    <row r="2374" ht="12.75">
      <c r="D2374" s="3"/>
    </row>
    <row r="2375" ht="12.75">
      <c r="D2375" s="3"/>
    </row>
    <row r="2376" ht="12.75">
      <c r="D2376" s="3"/>
    </row>
    <row r="2377" ht="12.75">
      <c r="D2377" s="3"/>
    </row>
    <row r="2378" ht="12.75">
      <c r="D2378" s="3"/>
    </row>
    <row r="2379" ht="12.75">
      <c r="D2379" s="3"/>
    </row>
    <row r="2380" ht="12.75">
      <c r="D2380" s="3"/>
    </row>
    <row r="2381" ht="12.75">
      <c r="D2381" s="3"/>
    </row>
    <row r="2382" ht="12.75">
      <c r="D2382" s="3"/>
    </row>
    <row r="2383" ht="12.75">
      <c r="D2383" s="3"/>
    </row>
    <row r="2384" ht="12.75">
      <c r="D2384" s="3"/>
    </row>
    <row r="2385" ht="12.75">
      <c r="D2385" s="3"/>
    </row>
    <row r="2386" ht="12.75">
      <c r="D2386" s="3"/>
    </row>
    <row r="2387" ht="12.75">
      <c r="D2387" s="3"/>
    </row>
    <row r="2388" ht="12.75">
      <c r="D2388" s="3"/>
    </row>
    <row r="2389" ht="12.75">
      <c r="D2389" s="3"/>
    </row>
    <row r="2390" ht="12.75">
      <c r="D2390" s="3"/>
    </row>
    <row r="2391" ht="12.75">
      <c r="D2391" s="3"/>
    </row>
    <row r="2392" ht="12.75">
      <c r="D2392" s="3"/>
    </row>
    <row r="2393" ht="12.75">
      <c r="D2393" s="3"/>
    </row>
    <row r="2394" ht="12.75">
      <c r="D2394" s="3"/>
    </row>
    <row r="2395" ht="12.75">
      <c r="D2395" s="3"/>
    </row>
    <row r="2396" ht="12.75">
      <c r="D2396" s="3"/>
    </row>
    <row r="2397" ht="12.75">
      <c r="D2397" s="3"/>
    </row>
    <row r="2398" ht="12.75">
      <c r="D2398" s="3"/>
    </row>
    <row r="2399" ht="12.75">
      <c r="D2399" s="3"/>
    </row>
    <row r="2400" ht="12.75">
      <c r="D2400" s="3"/>
    </row>
    <row r="2401" ht="12.75">
      <c r="D2401" s="3"/>
    </row>
    <row r="2402" ht="12.75">
      <c r="D2402" s="3"/>
    </row>
    <row r="2403" ht="12.75">
      <c r="D2403" s="3"/>
    </row>
    <row r="2404" ht="12.75">
      <c r="D2404" s="3"/>
    </row>
    <row r="2405" ht="12.75">
      <c r="D2405" s="3"/>
    </row>
    <row r="2406" ht="12.75">
      <c r="D2406" s="3"/>
    </row>
    <row r="2407" ht="12.75">
      <c r="D2407" s="3"/>
    </row>
    <row r="2408" ht="12.75">
      <c r="D2408" s="3"/>
    </row>
    <row r="2409" ht="12.75">
      <c r="D2409" s="3"/>
    </row>
    <row r="2410" ht="12.75">
      <c r="D2410" s="3"/>
    </row>
    <row r="2411" ht="12.75">
      <c r="D2411" s="3"/>
    </row>
    <row r="2412" ht="12.75">
      <c r="D2412" s="3"/>
    </row>
    <row r="2413" ht="12.75">
      <c r="D2413" s="3"/>
    </row>
    <row r="2414" ht="12.75">
      <c r="D2414" s="3"/>
    </row>
    <row r="2415" ht="12.75">
      <c r="D2415" s="3"/>
    </row>
    <row r="2416" ht="12.75">
      <c r="D2416" s="3"/>
    </row>
    <row r="2417" ht="12.75">
      <c r="D2417" s="3"/>
    </row>
    <row r="2418" ht="12.75">
      <c r="D2418" s="3"/>
    </row>
    <row r="2419" ht="12.75">
      <c r="D2419" s="3"/>
    </row>
    <row r="2420" ht="12.75">
      <c r="D2420" s="3"/>
    </row>
    <row r="2421" ht="12.75">
      <c r="D2421" s="3"/>
    </row>
    <row r="2422" ht="12.75">
      <c r="D2422" s="3"/>
    </row>
    <row r="2423" ht="12.75">
      <c r="D2423" s="3"/>
    </row>
    <row r="2424" ht="12.75">
      <c r="D2424" s="3"/>
    </row>
    <row r="2425" ht="12.75">
      <c r="D2425" s="3"/>
    </row>
    <row r="2426" ht="12.75">
      <c r="D2426" s="3"/>
    </row>
    <row r="2427" ht="12.75">
      <c r="D2427" s="3"/>
    </row>
    <row r="2428" ht="12.75">
      <c r="D2428" s="3"/>
    </row>
    <row r="2429" ht="12.75">
      <c r="D2429" s="3"/>
    </row>
    <row r="2430" ht="12.75">
      <c r="D2430" s="3"/>
    </row>
    <row r="2431" ht="12.75">
      <c r="D2431" s="3"/>
    </row>
    <row r="2432" ht="12.75">
      <c r="D2432" s="3"/>
    </row>
    <row r="2433" ht="12.75">
      <c r="D2433" s="3"/>
    </row>
    <row r="2434" ht="12.75">
      <c r="D2434" s="3"/>
    </row>
    <row r="2435" ht="12.75">
      <c r="D2435" s="3"/>
    </row>
    <row r="2436" ht="12.75">
      <c r="D2436" s="3"/>
    </row>
    <row r="2437" ht="12.75">
      <c r="D2437" s="3"/>
    </row>
    <row r="2438" ht="12.75">
      <c r="D2438" s="3"/>
    </row>
    <row r="2439" ht="12.75">
      <c r="D2439" s="3"/>
    </row>
    <row r="2440" ht="12.75">
      <c r="D2440" s="3"/>
    </row>
    <row r="2441" ht="12.75">
      <c r="D2441" s="3"/>
    </row>
    <row r="2442" ht="12.75">
      <c r="D2442" s="3"/>
    </row>
    <row r="2443" ht="12.75">
      <c r="D2443" s="3"/>
    </row>
    <row r="2444" ht="12.75">
      <c r="D2444" s="3"/>
    </row>
    <row r="2445" ht="12.75">
      <c r="D2445" s="3"/>
    </row>
    <row r="2446" ht="12.75">
      <c r="D2446" s="3"/>
    </row>
    <row r="2447" ht="12.75">
      <c r="D2447" s="3"/>
    </row>
    <row r="2448" ht="12.75">
      <c r="D2448" s="3"/>
    </row>
    <row r="2449" ht="12.75">
      <c r="D2449" s="3"/>
    </row>
    <row r="2450" ht="12.75">
      <c r="D2450" s="3"/>
    </row>
    <row r="2451" ht="12.75">
      <c r="D2451" s="3"/>
    </row>
    <row r="2452" ht="12.75">
      <c r="D2452" s="3"/>
    </row>
    <row r="2453" ht="12.75">
      <c r="D2453" s="3"/>
    </row>
    <row r="2454" ht="12.75">
      <c r="D2454" s="3"/>
    </row>
    <row r="2455" ht="12.75">
      <c r="D2455" s="3"/>
    </row>
    <row r="2456" ht="12.75">
      <c r="D2456" s="3"/>
    </row>
    <row r="2457" ht="12.75">
      <c r="D2457" s="3"/>
    </row>
    <row r="2458" ht="12.75">
      <c r="D2458" s="3"/>
    </row>
    <row r="2459" ht="12.75">
      <c r="D2459" s="3"/>
    </row>
    <row r="2460" ht="12.75">
      <c r="D2460" s="3"/>
    </row>
    <row r="2461" ht="12.75">
      <c r="D2461" s="3"/>
    </row>
    <row r="2462" ht="12.75">
      <c r="D2462" s="3"/>
    </row>
    <row r="2463" ht="12.75">
      <c r="D2463" s="3"/>
    </row>
    <row r="2464" ht="12.75">
      <c r="D2464" s="3"/>
    </row>
    <row r="2465" ht="12.75">
      <c r="D2465" s="3"/>
    </row>
    <row r="2466" ht="12.75">
      <c r="D2466" s="3"/>
    </row>
    <row r="2467" ht="12.75">
      <c r="D2467" s="3"/>
    </row>
    <row r="2468" ht="12.75">
      <c r="D2468" s="3"/>
    </row>
    <row r="2469" ht="12.75">
      <c r="D2469" s="3"/>
    </row>
    <row r="2470" ht="12.75">
      <c r="D2470" s="3"/>
    </row>
    <row r="2471" ht="12.75">
      <c r="D2471" s="3"/>
    </row>
    <row r="2472" ht="12.75">
      <c r="D2472" s="3"/>
    </row>
    <row r="2473" ht="12.75">
      <c r="D2473" s="3"/>
    </row>
    <row r="2474" ht="12.75">
      <c r="D2474" s="3"/>
    </row>
    <row r="2475" ht="12.75">
      <c r="D2475" s="3"/>
    </row>
    <row r="2476" ht="12.75">
      <c r="D2476" s="3"/>
    </row>
    <row r="2477" ht="12.75">
      <c r="D2477" s="3"/>
    </row>
    <row r="2478" ht="12.75">
      <c r="D2478" s="3"/>
    </row>
    <row r="2479" ht="12.75">
      <c r="D2479" s="3"/>
    </row>
    <row r="2480" ht="12.75">
      <c r="D2480" s="3"/>
    </row>
    <row r="2481" ht="12.75">
      <c r="D2481" s="3"/>
    </row>
    <row r="2482" ht="12.75">
      <c r="D2482" s="3"/>
    </row>
    <row r="2483" ht="12.75">
      <c r="D2483" s="3"/>
    </row>
    <row r="2484" ht="12.75">
      <c r="D2484" s="3"/>
    </row>
    <row r="2485" ht="12.75">
      <c r="D2485" s="3"/>
    </row>
    <row r="2486" ht="12.75">
      <c r="D2486" s="3"/>
    </row>
    <row r="2487" ht="12.75">
      <c r="D2487" s="3"/>
    </row>
    <row r="2488" ht="12.75">
      <c r="D2488" s="3"/>
    </row>
    <row r="2489" ht="12.75">
      <c r="D2489" s="3"/>
    </row>
    <row r="2490" ht="12.75">
      <c r="D2490" s="3"/>
    </row>
    <row r="2491" ht="12.75">
      <c r="D2491" s="3"/>
    </row>
    <row r="2492" ht="12.75">
      <c r="D2492" s="3"/>
    </row>
    <row r="2493" ht="12.75">
      <c r="D2493" s="3"/>
    </row>
    <row r="2494" ht="12.75">
      <c r="D2494" s="3"/>
    </row>
    <row r="2495" ht="12.75">
      <c r="D2495" s="3"/>
    </row>
    <row r="2496" ht="12.75">
      <c r="D2496" s="3"/>
    </row>
    <row r="2497" ht="12.75">
      <c r="D2497" s="3"/>
    </row>
    <row r="2498" ht="12.75">
      <c r="D2498" s="3"/>
    </row>
    <row r="2499" ht="12.75">
      <c r="D2499" s="3"/>
    </row>
    <row r="2500" ht="12.75">
      <c r="D2500" s="3"/>
    </row>
    <row r="2501" ht="12.75">
      <c r="D2501" s="3"/>
    </row>
    <row r="2502" ht="12.75">
      <c r="D2502" s="3"/>
    </row>
    <row r="2503" ht="12.75">
      <c r="D2503" s="3"/>
    </row>
    <row r="2504" ht="12.75">
      <c r="D2504" s="3"/>
    </row>
    <row r="2505" ht="12.75">
      <c r="D2505" s="3"/>
    </row>
    <row r="2506" ht="12.75">
      <c r="D2506" s="3"/>
    </row>
    <row r="2507" ht="12.75">
      <c r="D2507" s="3"/>
    </row>
    <row r="2508" ht="12.75">
      <c r="D2508" s="3"/>
    </row>
    <row r="2509" ht="12.75">
      <c r="D2509" s="3"/>
    </row>
    <row r="2510" ht="12.75">
      <c r="D2510" s="3"/>
    </row>
    <row r="2511" ht="12.75">
      <c r="D2511" s="3"/>
    </row>
    <row r="2512" ht="12.75">
      <c r="D2512" s="3"/>
    </row>
    <row r="2513" ht="12.75">
      <c r="D2513" s="3"/>
    </row>
    <row r="2514" ht="12.75">
      <c r="D2514" s="3"/>
    </row>
    <row r="2515" ht="12.75">
      <c r="D2515" s="3"/>
    </row>
    <row r="2516" ht="12.75">
      <c r="D2516" s="3"/>
    </row>
    <row r="2517" ht="12.75">
      <c r="D2517" s="3"/>
    </row>
    <row r="2518" ht="12.75">
      <c r="D2518" s="3"/>
    </row>
    <row r="2519" ht="12.75">
      <c r="D2519" s="3"/>
    </row>
    <row r="2520" ht="12.75">
      <c r="D2520" s="3"/>
    </row>
    <row r="2521" ht="12.75">
      <c r="D2521" s="3"/>
    </row>
    <row r="2522" ht="12.75">
      <c r="D2522" s="3"/>
    </row>
    <row r="2523" ht="12.75">
      <c r="D2523" s="3"/>
    </row>
    <row r="2524" ht="12.75">
      <c r="D2524" s="3"/>
    </row>
    <row r="2525" ht="12.75">
      <c r="D2525" s="3"/>
    </row>
    <row r="2526" ht="12.75">
      <c r="D2526" s="3"/>
    </row>
    <row r="2527" ht="12.75">
      <c r="D2527" s="3"/>
    </row>
    <row r="2528" ht="12.75">
      <c r="D2528" s="3"/>
    </row>
    <row r="2529" ht="12.75">
      <c r="D2529" s="3"/>
    </row>
    <row r="2530" ht="12.75">
      <c r="D2530" s="3"/>
    </row>
    <row r="2531" ht="12.75">
      <c r="D2531" s="3"/>
    </row>
    <row r="2532" ht="12.75">
      <c r="D2532" s="3"/>
    </row>
    <row r="2533" ht="12.75">
      <c r="D2533" s="3"/>
    </row>
    <row r="2534" ht="12.75">
      <c r="D2534" s="3"/>
    </row>
    <row r="2535" ht="12.75">
      <c r="D2535" s="3"/>
    </row>
    <row r="2536" ht="12.75">
      <c r="D2536" s="3"/>
    </row>
    <row r="2537" ht="12.75">
      <c r="D2537" s="3"/>
    </row>
    <row r="2538" ht="12.75">
      <c r="D2538" s="3"/>
    </row>
    <row r="2539" ht="12.75">
      <c r="D2539" s="3"/>
    </row>
    <row r="2540" ht="12.75">
      <c r="D2540" s="3"/>
    </row>
    <row r="2541" ht="12.75">
      <c r="D2541" s="3"/>
    </row>
    <row r="2542" ht="12.75">
      <c r="D2542" s="3"/>
    </row>
    <row r="2543" ht="12.75">
      <c r="D2543" s="3"/>
    </row>
    <row r="2544" ht="12.75">
      <c r="D2544" s="3"/>
    </row>
    <row r="2545" ht="12.75">
      <c r="D2545" s="3"/>
    </row>
    <row r="2546" ht="12.75">
      <c r="D2546" s="3"/>
    </row>
    <row r="2547" ht="12.75">
      <c r="D2547" s="3"/>
    </row>
    <row r="2548" ht="12.75">
      <c r="D2548" s="3"/>
    </row>
    <row r="2549" ht="12.75">
      <c r="D2549" s="3"/>
    </row>
    <row r="2550" ht="12.75">
      <c r="D2550" s="3"/>
    </row>
    <row r="2551" ht="12.75">
      <c r="D2551" s="3"/>
    </row>
    <row r="2552" ht="12.75">
      <c r="D2552" s="3"/>
    </row>
    <row r="2553" ht="12.75">
      <c r="D2553" s="3"/>
    </row>
    <row r="2554" ht="12.75">
      <c r="D2554" s="3"/>
    </row>
    <row r="2555" ht="12.75">
      <c r="D2555" s="3"/>
    </row>
    <row r="2556" ht="12.75">
      <c r="D2556" s="3"/>
    </row>
    <row r="2557" ht="12.75">
      <c r="D2557" s="3"/>
    </row>
    <row r="2558" ht="12.75">
      <c r="D2558" s="3"/>
    </row>
    <row r="2559" ht="12.75">
      <c r="D2559" s="3"/>
    </row>
    <row r="2560" ht="12.75">
      <c r="D2560" s="3"/>
    </row>
    <row r="2561" ht="12.75">
      <c r="D2561" s="3"/>
    </row>
    <row r="2562" ht="12.75">
      <c r="D2562" s="3"/>
    </row>
    <row r="2563" ht="12.75">
      <c r="D2563" s="3"/>
    </row>
    <row r="2564" ht="12.75">
      <c r="D2564" s="3"/>
    </row>
    <row r="2565" ht="12.75">
      <c r="D2565" s="3"/>
    </row>
    <row r="2566" ht="12.75">
      <c r="D2566" s="3"/>
    </row>
    <row r="2567" ht="12.75">
      <c r="D2567" s="3"/>
    </row>
    <row r="2568" ht="12.75">
      <c r="D2568" s="3"/>
    </row>
    <row r="2569" ht="12.75">
      <c r="D2569" s="3"/>
    </row>
    <row r="2570" ht="12.75">
      <c r="D2570" s="3"/>
    </row>
    <row r="2571" ht="12.75">
      <c r="D2571" s="3"/>
    </row>
    <row r="2572" ht="12.75">
      <c r="D2572" s="3"/>
    </row>
    <row r="2573" ht="12.75">
      <c r="D2573" s="3"/>
    </row>
    <row r="2574" ht="12.75">
      <c r="D2574" s="3"/>
    </row>
    <row r="2575" ht="12.75">
      <c r="D2575" s="3"/>
    </row>
    <row r="2576" ht="12.75">
      <c r="D2576" s="3"/>
    </row>
    <row r="2577" ht="12.75">
      <c r="D2577" s="3"/>
    </row>
    <row r="2578" ht="12.75">
      <c r="D2578" s="3"/>
    </row>
    <row r="2579" ht="12.75">
      <c r="D2579" s="3"/>
    </row>
    <row r="2580" ht="12.75">
      <c r="D2580" s="3"/>
    </row>
    <row r="2581" ht="12.75">
      <c r="D2581" s="3"/>
    </row>
    <row r="2582" ht="12.75">
      <c r="D2582" s="3"/>
    </row>
    <row r="2583" ht="12.75">
      <c r="D2583" s="3"/>
    </row>
    <row r="2584" ht="12.75">
      <c r="D2584" s="3"/>
    </row>
    <row r="2585" ht="12.75">
      <c r="D2585" s="3"/>
    </row>
    <row r="2586" ht="12.75">
      <c r="D2586" s="3"/>
    </row>
    <row r="2587" ht="12.75">
      <c r="D2587" s="3"/>
    </row>
    <row r="2588" ht="12.75">
      <c r="D2588" s="3"/>
    </row>
    <row r="2589" ht="12.75">
      <c r="D2589" s="3"/>
    </row>
    <row r="2590" ht="12.75">
      <c r="D2590" s="3"/>
    </row>
    <row r="2591" ht="12.75">
      <c r="D2591" s="3"/>
    </row>
    <row r="2592" ht="12.75">
      <c r="D2592" s="3"/>
    </row>
    <row r="2593" ht="12.75">
      <c r="D2593" s="3"/>
    </row>
    <row r="2594" ht="12.75">
      <c r="D2594" s="3"/>
    </row>
    <row r="2595" ht="12.75">
      <c r="D2595" s="3"/>
    </row>
    <row r="2596" ht="12.75">
      <c r="D2596" s="3"/>
    </row>
    <row r="2597" ht="12.75">
      <c r="D2597" s="3"/>
    </row>
    <row r="2598" ht="12.75">
      <c r="D2598" s="3"/>
    </row>
    <row r="2599" ht="12.75">
      <c r="D2599" s="3"/>
    </row>
    <row r="2600" ht="12.75">
      <c r="D2600" s="3"/>
    </row>
    <row r="2601" ht="12.75">
      <c r="D2601" s="3"/>
    </row>
    <row r="2602" ht="12.75">
      <c r="D2602" s="3"/>
    </row>
    <row r="2603" ht="12.75">
      <c r="D2603" s="3"/>
    </row>
    <row r="2604" ht="12.75">
      <c r="D2604" s="3"/>
    </row>
    <row r="2605" ht="12.75">
      <c r="D2605" s="3"/>
    </row>
    <row r="2606" ht="12.75">
      <c r="D2606" s="3"/>
    </row>
    <row r="2607" ht="12.75">
      <c r="D2607" s="3"/>
    </row>
    <row r="2608" ht="12.75">
      <c r="D2608" s="3"/>
    </row>
    <row r="2609" ht="12.75">
      <c r="D2609" s="3"/>
    </row>
    <row r="2610" ht="12.75">
      <c r="D2610" s="3"/>
    </row>
    <row r="2611" ht="12.75">
      <c r="D2611" s="3"/>
    </row>
    <row r="2612" ht="12.75">
      <c r="D2612" s="3"/>
    </row>
    <row r="2613" ht="12.75">
      <c r="D2613" s="3"/>
    </row>
    <row r="2614" ht="12.75">
      <c r="D2614" s="3"/>
    </row>
    <row r="2615" ht="12.75">
      <c r="D2615" s="3"/>
    </row>
    <row r="2616" ht="12.75">
      <c r="D2616" s="3"/>
    </row>
    <row r="2617" ht="12.75">
      <c r="D2617" s="3"/>
    </row>
    <row r="2618" ht="12.75">
      <c r="D2618" s="3"/>
    </row>
    <row r="2619" ht="12.75">
      <c r="D2619" s="3"/>
    </row>
    <row r="2620" ht="12.75">
      <c r="D2620" s="3"/>
    </row>
    <row r="2621" ht="12.75">
      <c r="D2621" s="3"/>
    </row>
    <row r="2622" ht="12.75">
      <c r="D2622" s="3"/>
    </row>
    <row r="2623" ht="12.75">
      <c r="D2623" s="3"/>
    </row>
    <row r="2624" ht="12.75">
      <c r="D2624" s="3"/>
    </row>
    <row r="2625" ht="12.75">
      <c r="D2625" s="3"/>
    </row>
    <row r="2626" ht="12.75">
      <c r="D2626" s="3"/>
    </row>
    <row r="2627" ht="12.75">
      <c r="D2627" s="3"/>
    </row>
    <row r="2628" ht="12.75">
      <c r="D2628" s="3"/>
    </row>
    <row r="2629" ht="12.75">
      <c r="D2629" s="3"/>
    </row>
    <row r="2630" ht="12.75">
      <c r="D2630" s="3"/>
    </row>
    <row r="2631" ht="12.75">
      <c r="D2631" s="3"/>
    </row>
    <row r="2632" ht="12.75">
      <c r="D2632" s="3"/>
    </row>
    <row r="2633" ht="12.75">
      <c r="D2633" s="3"/>
    </row>
    <row r="2634" ht="12.75">
      <c r="D2634" s="3"/>
    </row>
    <row r="2635" ht="12.75">
      <c r="D2635" s="3"/>
    </row>
    <row r="2636" ht="12.75">
      <c r="D2636" s="3"/>
    </row>
    <row r="2637" ht="12.75">
      <c r="D2637" s="3"/>
    </row>
    <row r="2638" ht="12.75">
      <c r="D2638" s="3"/>
    </row>
    <row r="2639" ht="12.75">
      <c r="D2639" s="3"/>
    </row>
    <row r="2640" ht="12.75">
      <c r="D2640" s="3"/>
    </row>
    <row r="2641" ht="12.75">
      <c r="D2641" s="3"/>
    </row>
    <row r="2642" ht="12.75">
      <c r="D2642" s="3"/>
    </row>
    <row r="2643" ht="12.75">
      <c r="D2643" s="3"/>
    </row>
    <row r="2644" ht="12.75">
      <c r="D2644" s="3"/>
    </row>
    <row r="2645" ht="12.75">
      <c r="D2645" s="3"/>
    </row>
    <row r="2646" ht="12.75">
      <c r="D2646" s="3"/>
    </row>
    <row r="2647" ht="12.75">
      <c r="D2647" s="3"/>
    </row>
    <row r="2648" ht="12.75">
      <c r="D2648" s="3"/>
    </row>
    <row r="2649" ht="12.75">
      <c r="D2649" s="3"/>
    </row>
    <row r="2650" ht="12.75">
      <c r="D2650" s="3"/>
    </row>
    <row r="2651" ht="12.75">
      <c r="D2651" s="3"/>
    </row>
    <row r="2652" ht="12.75">
      <c r="D2652" s="3"/>
    </row>
    <row r="2653" ht="12.75">
      <c r="D2653" s="3"/>
    </row>
    <row r="2654" ht="12.75">
      <c r="D2654" s="3"/>
    </row>
    <row r="2655" ht="12.75">
      <c r="D2655" s="3"/>
    </row>
    <row r="2656" ht="12.75">
      <c r="D2656" s="3"/>
    </row>
    <row r="2657" ht="12.75">
      <c r="D2657" s="3"/>
    </row>
    <row r="2658" ht="12.75">
      <c r="D2658" s="3"/>
    </row>
    <row r="2659" ht="12.75">
      <c r="D2659" s="3"/>
    </row>
    <row r="2660" ht="12.75">
      <c r="D2660" s="3"/>
    </row>
    <row r="2661" ht="12.75">
      <c r="D2661" s="3"/>
    </row>
    <row r="2662" ht="12.75">
      <c r="D2662" s="3"/>
    </row>
    <row r="2663" ht="12.75">
      <c r="D2663" s="3"/>
    </row>
    <row r="2664" ht="12.75">
      <c r="D2664" s="3"/>
    </row>
    <row r="2665" ht="12.75">
      <c r="D2665" s="3"/>
    </row>
    <row r="2666" ht="12.75">
      <c r="D2666" s="3"/>
    </row>
    <row r="2667" ht="12.75">
      <c r="D2667" s="3"/>
    </row>
    <row r="2668" ht="12.75">
      <c r="D2668" s="3"/>
    </row>
    <row r="2669" ht="12.75">
      <c r="D2669" s="3"/>
    </row>
    <row r="2670" ht="12.75">
      <c r="D2670" s="3"/>
    </row>
    <row r="2671" ht="12.75">
      <c r="D2671" s="3"/>
    </row>
    <row r="2672" ht="12.75">
      <c r="D2672" s="3"/>
    </row>
    <row r="2673" ht="12.75">
      <c r="D2673" s="3"/>
    </row>
    <row r="2674" ht="12.75">
      <c r="D2674" s="3"/>
    </row>
    <row r="2675" ht="12.75">
      <c r="D2675" s="3"/>
    </row>
    <row r="2676" ht="12.75">
      <c r="D2676" s="3"/>
    </row>
    <row r="2677" ht="12.75">
      <c r="D2677" s="3"/>
    </row>
    <row r="2678" ht="12.75">
      <c r="D2678" s="3"/>
    </row>
    <row r="2679" ht="12.75">
      <c r="D2679" s="3"/>
    </row>
    <row r="2680" ht="12.75">
      <c r="D2680" s="3"/>
    </row>
    <row r="2681" ht="12.75">
      <c r="D2681" s="3"/>
    </row>
    <row r="2682" ht="12.75">
      <c r="D2682" s="3"/>
    </row>
    <row r="2683" ht="12.75">
      <c r="D2683" s="3"/>
    </row>
    <row r="2684" ht="12.75">
      <c r="D2684" s="3"/>
    </row>
    <row r="2685" ht="12.75">
      <c r="D2685" s="3"/>
    </row>
    <row r="2686" ht="12.75">
      <c r="D2686" s="3"/>
    </row>
    <row r="2687" ht="12.75">
      <c r="D2687" s="3"/>
    </row>
    <row r="2688" ht="12.75">
      <c r="D2688" s="3"/>
    </row>
    <row r="2689" ht="12.75">
      <c r="D2689" s="3"/>
    </row>
    <row r="2690" ht="12.75">
      <c r="D2690" s="3"/>
    </row>
    <row r="2691" ht="12.75">
      <c r="D2691" s="3"/>
    </row>
    <row r="2692" ht="12.75">
      <c r="D2692" s="3"/>
    </row>
    <row r="2693" ht="12.75">
      <c r="D2693" s="3"/>
    </row>
    <row r="2694" ht="12.75">
      <c r="D2694" s="3"/>
    </row>
    <row r="2695" ht="12.75">
      <c r="D2695" s="3"/>
    </row>
    <row r="2696" ht="12.75">
      <c r="D2696" s="3"/>
    </row>
    <row r="2697" ht="12.75">
      <c r="D2697" s="3"/>
    </row>
    <row r="2698" ht="12.75">
      <c r="D2698" s="3"/>
    </row>
    <row r="2699" ht="12.75">
      <c r="D2699" s="3"/>
    </row>
    <row r="2700" ht="12.75">
      <c r="D2700" s="3"/>
    </row>
    <row r="2701" ht="12.75">
      <c r="D2701" s="3"/>
    </row>
    <row r="2702" ht="12.75">
      <c r="D2702" s="3"/>
    </row>
    <row r="2703" ht="12.75">
      <c r="D2703" s="3"/>
    </row>
    <row r="2704" ht="12.75">
      <c r="D2704" s="3"/>
    </row>
    <row r="2705" ht="12.75">
      <c r="D2705" s="3"/>
    </row>
    <row r="2706" ht="12.75">
      <c r="D2706" s="3"/>
    </row>
    <row r="2707" ht="12.75">
      <c r="D2707" s="3"/>
    </row>
    <row r="2708" ht="12.75">
      <c r="D2708" s="3"/>
    </row>
    <row r="2709" ht="12.75">
      <c r="D2709" s="3"/>
    </row>
    <row r="2710" ht="12.75">
      <c r="D2710" s="3"/>
    </row>
    <row r="2711" ht="12.75">
      <c r="D2711" s="3"/>
    </row>
    <row r="2712" ht="12.75">
      <c r="D2712" s="3"/>
    </row>
    <row r="2713" ht="12.75">
      <c r="D2713" s="3"/>
    </row>
    <row r="2714" ht="12.75">
      <c r="D2714" s="3"/>
    </row>
    <row r="2715" ht="12.75">
      <c r="D2715" s="3"/>
    </row>
    <row r="2716" ht="12.75">
      <c r="D2716" s="3"/>
    </row>
    <row r="2717" ht="12.75">
      <c r="D2717" s="3"/>
    </row>
    <row r="2718" ht="12.75">
      <c r="D2718" s="3"/>
    </row>
    <row r="2719" ht="12.75">
      <c r="D2719" s="3"/>
    </row>
    <row r="2720" ht="12.75">
      <c r="D2720" s="3"/>
    </row>
    <row r="2721" ht="12.75">
      <c r="D2721" s="3"/>
    </row>
    <row r="2722" ht="12.75">
      <c r="D2722" s="3"/>
    </row>
    <row r="2723" ht="12.75">
      <c r="D2723" s="3"/>
    </row>
    <row r="2724" ht="12.75">
      <c r="D2724" s="3"/>
    </row>
    <row r="2725" ht="12.75">
      <c r="D2725" s="3"/>
    </row>
    <row r="2726" ht="12.75">
      <c r="D2726" s="3"/>
    </row>
    <row r="2727" ht="12.75">
      <c r="D2727" s="3"/>
    </row>
    <row r="2728" ht="12.75">
      <c r="D2728" s="3"/>
    </row>
    <row r="2729" ht="12.75">
      <c r="D2729" s="3"/>
    </row>
    <row r="2730" ht="12.75">
      <c r="D2730" s="3"/>
    </row>
    <row r="2731" ht="12.75">
      <c r="D2731" s="3"/>
    </row>
    <row r="2732" ht="12.75">
      <c r="D2732" s="3"/>
    </row>
    <row r="2733" ht="12.75">
      <c r="D2733" s="3"/>
    </row>
    <row r="2734" ht="12.75">
      <c r="D2734" s="3"/>
    </row>
    <row r="2735" ht="12.75">
      <c r="D2735" s="3"/>
    </row>
    <row r="2736" ht="12.75">
      <c r="D2736" s="3"/>
    </row>
    <row r="2737" ht="12.75">
      <c r="D2737" s="3"/>
    </row>
    <row r="2738" ht="12.75">
      <c r="D2738" s="3"/>
    </row>
    <row r="2739" ht="12.75">
      <c r="D2739" s="3"/>
    </row>
    <row r="2740" ht="12.75">
      <c r="D2740" s="3"/>
    </row>
    <row r="2741" ht="12.75">
      <c r="D2741" s="3"/>
    </row>
    <row r="2742" ht="12.75">
      <c r="D2742" s="3"/>
    </row>
    <row r="2743" ht="12.75">
      <c r="D2743" s="3"/>
    </row>
    <row r="2744" ht="12.75">
      <c r="D2744" s="3"/>
    </row>
    <row r="2745" ht="12.75">
      <c r="D2745" s="3"/>
    </row>
    <row r="2746" ht="12.75">
      <c r="D2746" s="3"/>
    </row>
    <row r="2747" ht="12.75">
      <c r="D2747" s="3"/>
    </row>
    <row r="2748" ht="12.75">
      <c r="D2748" s="3"/>
    </row>
    <row r="2749" ht="12.75">
      <c r="D2749" s="3"/>
    </row>
    <row r="2750" ht="12.75">
      <c r="D2750" s="3"/>
    </row>
    <row r="2751" ht="12.75">
      <c r="D2751" s="3"/>
    </row>
    <row r="2752" ht="12.75">
      <c r="D2752" s="3"/>
    </row>
    <row r="2753" ht="12.75">
      <c r="D2753" s="3"/>
    </row>
    <row r="2754" ht="12.75">
      <c r="D2754" s="3"/>
    </row>
    <row r="2755" ht="12.75">
      <c r="D2755" s="3"/>
    </row>
    <row r="2756" ht="12.75">
      <c r="D2756" s="3"/>
    </row>
    <row r="2757" ht="12.75">
      <c r="D2757" s="3"/>
    </row>
    <row r="2758" ht="12.75">
      <c r="D2758" s="3"/>
    </row>
    <row r="2759" ht="12.75">
      <c r="D2759" s="3"/>
    </row>
    <row r="2760" ht="12.75">
      <c r="D2760" s="3"/>
    </row>
    <row r="2761" ht="12.75">
      <c r="D2761" s="3"/>
    </row>
    <row r="2762" ht="12.75">
      <c r="D2762" s="3"/>
    </row>
    <row r="2763" ht="12.75">
      <c r="D2763" s="3"/>
    </row>
    <row r="2764" ht="12.75">
      <c r="D2764" s="3"/>
    </row>
    <row r="2765" ht="12.75">
      <c r="D2765" s="3"/>
    </row>
    <row r="2766" ht="12.75">
      <c r="D2766" s="3"/>
    </row>
    <row r="2767" ht="12.75">
      <c r="D2767" s="3"/>
    </row>
    <row r="2768" ht="12.75">
      <c r="D2768" s="3"/>
    </row>
    <row r="2769" ht="12.75">
      <c r="D2769" s="3"/>
    </row>
    <row r="2770" ht="12.75">
      <c r="D2770" s="3"/>
    </row>
    <row r="2771" ht="12.75">
      <c r="D2771" s="3"/>
    </row>
    <row r="2772" ht="12.75">
      <c r="D2772" s="3"/>
    </row>
    <row r="2773" ht="12.75">
      <c r="D2773" s="3"/>
    </row>
    <row r="2774" ht="12.75">
      <c r="D2774" s="3"/>
    </row>
    <row r="2775" ht="12.75">
      <c r="D2775" s="3"/>
    </row>
    <row r="2776" ht="12.75">
      <c r="D2776" s="3"/>
    </row>
    <row r="2777" ht="12.75">
      <c r="D2777" s="3"/>
    </row>
    <row r="2778" ht="12.75">
      <c r="D2778" s="3"/>
    </row>
    <row r="2779" ht="12.75">
      <c r="D2779" s="3"/>
    </row>
    <row r="2780" ht="12.75">
      <c r="D2780" s="3"/>
    </row>
    <row r="2781" ht="12.75">
      <c r="D2781" s="3"/>
    </row>
    <row r="2782" ht="12.75">
      <c r="D2782" s="3"/>
    </row>
    <row r="2783" ht="12.75">
      <c r="D2783" s="3"/>
    </row>
    <row r="2784" ht="12.75">
      <c r="D2784" s="3"/>
    </row>
    <row r="2785" ht="12.75">
      <c r="D2785" s="3"/>
    </row>
    <row r="2786" ht="12.75">
      <c r="D2786" s="3"/>
    </row>
    <row r="2787" ht="12.75">
      <c r="D2787" s="3"/>
    </row>
    <row r="2788" ht="12.75">
      <c r="D2788" s="3"/>
    </row>
    <row r="2789" ht="12.75">
      <c r="D2789" s="3"/>
    </row>
    <row r="2790" ht="12.75">
      <c r="D2790" s="3"/>
    </row>
    <row r="2791" ht="12.75">
      <c r="D2791" s="3"/>
    </row>
    <row r="2792" ht="12.75">
      <c r="D2792" s="3"/>
    </row>
    <row r="2793" ht="12.75">
      <c r="D2793" s="3"/>
    </row>
    <row r="2794" ht="12.75">
      <c r="D2794" s="3"/>
    </row>
    <row r="2795" ht="12.75">
      <c r="D2795" s="3"/>
    </row>
    <row r="2796" ht="12.75">
      <c r="D2796" s="3"/>
    </row>
    <row r="2797" ht="12.75">
      <c r="D2797" s="3"/>
    </row>
    <row r="2798" ht="12.75">
      <c r="D2798" s="3"/>
    </row>
    <row r="2799" ht="12.75">
      <c r="D2799" s="3"/>
    </row>
    <row r="2800" ht="12.75">
      <c r="D2800" s="3"/>
    </row>
    <row r="2801" ht="12.75">
      <c r="D2801" s="3"/>
    </row>
    <row r="2802" ht="12.75">
      <c r="D2802" s="3"/>
    </row>
    <row r="2803" ht="12.75">
      <c r="D2803" s="3"/>
    </row>
    <row r="2804" ht="12.75">
      <c r="D2804" s="3"/>
    </row>
    <row r="2805" ht="12.75">
      <c r="D2805" s="3"/>
    </row>
    <row r="2806" ht="12.75">
      <c r="D2806" s="3"/>
    </row>
    <row r="2807" ht="12.75">
      <c r="D2807" s="3"/>
    </row>
    <row r="2808" ht="12.75">
      <c r="D2808" s="3"/>
    </row>
    <row r="2809" ht="12.75">
      <c r="D2809" s="3"/>
    </row>
    <row r="2810" ht="12.75">
      <c r="D2810" s="3"/>
    </row>
    <row r="2811" ht="12.75">
      <c r="D2811" s="3"/>
    </row>
    <row r="2812" ht="12.75">
      <c r="D2812" s="3"/>
    </row>
    <row r="2813" ht="12.75">
      <c r="D2813" s="3"/>
    </row>
    <row r="2814" ht="12.75">
      <c r="D2814" s="3"/>
    </row>
    <row r="2815" ht="12.75">
      <c r="D2815" s="3"/>
    </row>
    <row r="2816" ht="12.75">
      <c r="D2816" s="3"/>
    </row>
    <row r="2817" ht="12.75">
      <c r="D2817" s="3"/>
    </row>
    <row r="2818" ht="12.75">
      <c r="D2818" s="3"/>
    </row>
    <row r="2819" ht="12.75">
      <c r="D2819" s="3"/>
    </row>
    <row r="2820" ht="12.75">
      <c r="D2820" s="3"/>
    </row>
    <row r="2821" ht="12.75">
      <c r="D2821" s="3"/>
    </row>
    <row r="2822" ht="12.75">
      <c r="D2822" s="3"/>
    </row>
    <row r="2823" ht="12.75">
      <c r="D2823" s="3"/>
    </row>
    <row r="2824" ht="12.75">
      <c r="D2824" s="3"/>
    </row>
    <row r="2825" ht="12.75">
      <c r="D2825" s="3"/>
    </row>
    <row r="2826" ht="12.75">
      <c r="D2826" s="3"/>
    </row>
    <row r="2827" ht="12.75">
      <c r="D2827" s="3"/>
    </row>
    <row r="2828" ht="12.75">
      <c r="D2828" s="3"/>
    </row>
    <row r="2829" ht="12.75">
      <c r="D2829" s="3"/>
    </row>
    <row r="2830" ht="12.75">
      <c r="D2830" s="3"/>
    </row>
    <row r="2831" ht="12.75">
      <c r="D2831" s="3"/>
    </row>
    <row r="2832" ht="12.75">
      <c r="D2832" s="3"/>
    </row>
    <row r="2833" ht="12.75">
      <c r="D2833" s="3"/>
    </row>
    <row r="2834" ht="12.75">
      <c r="D2834" s="3"/>
    </row>
    <row r="2835" ht="12.75">
      <c r="D2835" s="3"/>
    </row>
    <row r="2836" ht="12.75">
      <c r="D2836" s="3"/>
    </row>
    <row r="2837" ht="12.75">
      <c r="D2837" s="3"/>
    </row>
    <row r="2838" ht="12.75">
      <c r="D2838" s="3"/>
    </row>
    <row r="2839" ht="12.75">
      <c r="D2839" s="3"/>
    </row>
    <row r="2840" ht="12.75">
      <c r="D2840" s="3"/>
    </row>
    <row r="2841" ht="12.75">
      <c r="D2841" s="3"/>
    </row>
    <row r="2842" ht="12.75">
      <c r="D2842" s="3"/>
    </row>
    <row r="2843" ht="12.75">
      <c r="D2843" s="3"/>
    </row>
    <row r="2844" ht="12.75">
      <c r="D2844" s="3"/>
    </row>
    <row r="2845" ht="12.75">
      <c r="D2845" s="3"/>
    </row>
    <row r="2846" ht="12.75">
      <c r="D2846" s="3"/>
    </row>
    <row r="2847" ht="12.75">
      <c r="D2847" s="3"/>
    </row>
    <row r="2848" ht="12.75">
      <c r="D2848" s="3"/>
    </row>
    <row r="2849" ht="12.75">
      <c r="D2849" s="3"/>
    </row>
    <row r="2850" ht="12.75">
      <c r="D2850" s="3"/>
    </row>
    <row r="2851" ht="12.75">
      <c r="D2851" s="3"/>
    </row>
    <row r="2852" ht="12.75">
      <c r="D2852" s="3"/>
    </row>
    <row r="2853" ht="12.75">
      <c r="D2853" s="3"/>
    </row>
    <row r="2854" ht="12.75">
      <c r="D2854" s="3"/>
    </row>
    <row r="2855" ht="12.75">
      <c r="D2855" s="3"/>
    </row>
    <row r="2856" ht="12.75">
      <c r="D2856" s="3"/>
    </row>
    <row r="2857" ht="12.75">
      <c r="D2857" s="3"/>
    </row>
    <row r="2858" ht="12.75">
      <c r="D2858" s="3"/>
    </row>
    <row r="2859" ht="12.75">
      <c r="D2859" s="3"/>
    </row>
    <row r="2860" ht="12.75">
      <c r="D2860" s="3"/>
    </row>
    <row r="2861" ht="12.75">
      <c r="D2861" s="3"/>
    </row>
    <row r="2862" ht="12.75">
      <c r="D2862" s="3"/>
    </row>
    <row r="2863" ht="12.75">
      <c r="D2863" s="3"/>
    </row>
    <row r="2864" ht="12.75">
      <c r="D2864" s="3"/>
    </row>
    <row r="2865" ht="12.75">
      <c r="D2865" s="3"/>
    </row>
    <row r="2866" ht="12.75">
      <c r="D2866" s="3"/>
    </row>
    <row r="2867" ht="12.75">
      <c r="D2867" s="3"/>
    </row>
    <row r="2868" ht="12.75">
      <c r="D2868" s="3"/>
    </row>
    <row r="2869" ht="12.75">
      <c r="D2869" s="3"/>
    </row>
    <row r="2870" ht="12.75">
      <c r="D2870" s="3"/>
    </row>
    <row r="2871" ht="12.75">
      <c r="D2871" s="3"/>
    </row>
    <row r="2872" ht="12.75">
      <c r="D2872" s="3"/>
    </row>
    <row r="2873" ht="12.75">
      <c r="D2873" s="3"/>
    </row>
    <row r="2874" ht="12.75">
      <c r="D2874" s="3"/>
    </row>
    <row r="2875" ht="12.75">
      <c r="D2875" s="3"/>
    </row>
    <row r="2876" ht="12.75">
      <c r="D2876" s="3"/>
    </row>
    <row r="2877" ht="12.75">
      <c r="D2877" s="3"/>
    </row>
    <row r="2878" ht="12.75">
      <c r="D2878" s="3"/>
    </row>
    <row r="2879" ht="12.75">
      <c r="D2879" s="3"/>
    </row>
    <row r="2880" ht="12.75">
      <c r="D2880" s="3"/>
    </row>
    <row r="2881" ht="12.75">
      <c r="D2881" s="3"/>
    </row>
    <row r="2882" ht="12.75">
      <c r="D2882" s="3"/>
    </row>
    <row r="2883" ht="12.75">
      <c r="D2883" s="3"/>
    </row>
    <row r="2884" ht="12.75">
      <c r="D2884" s="3"/>
    </row>
    <row r="2885" ht="12.75">
      <c r="D2885" s="3"/>
    </row>
    <row r="2886" ht="12.75">
      <c r="D2886" s="3"/>
    </row>
    <row r="2887" ht="12.75">
      <c r="D2887" s="3"/>
    </row>
    <row r="2888" ht="12.75">
      <c r="D2888" s="3"/>
    </row>
    <row r="2889" ht="12.75">
      <c r="D2889" s="3"/>
    </row>
    <row r="2890" ht="12.75">
      <c r="D2890" s="3"/>
    </row>
    <row r="2891" ht="12.75">
      <c r="D2891" s="3"/>
    </row>
    <row r="2892" ht="12.75">
      <c r="D2892" s="3"/>
    </row>
    <row r="2893" ht="12.75">
      <c r="D2893" s="3"/>
    </row>
    <row r="2894" ht="12.75">
      <c r="D2894" s="3"/>
    </row>
    <row r="2895" ht="12.75">
      <c r="D2895" s="3"/>
    </row>
    <row r="2896" ht="12.75">
      <c r="D2896" s="3"/>
    </row>
    <row r="2897" ht="12.75">
      <c r="D2897" s="3"/>
    </row>
    <row r="2898" ht="12.75">
      <c r="D2898" s="3"/>
    </row>
    <row r="2899" ht="12.75">
      <c r="D2899" s="3"/>
    </row>
    <row r="2900" ht="12.75">
      <c r="D2900" s="3"/>
    </row>
    <row r="2901" ht="12.75">
      <c r="D2901" s="3"/>
    </row>
    <row r="2902" ht="12.75">
      <c r="D2902" s="3"/>
    </row>
    <row r="2903" ht="12.75">
      <c r="D2903" s="3"/>
    </row>
    <row r="2904" ht="12.75">
      <c r="D2904" s="3"/>
    </row>
    <row r="2905" ht="12.75">
      <c r="D2905" s="3"/>
    </row>
    <row r="2906" ht="12.75">
      <c r="D2906" s="3"/>
    </row>
    <row r="2907" ht="12.75">
      <c r="D2907" s="3"/>
    </row>
    <row r="2908" ht="12.75">
      <c r="D2908" s="3"/>
    </row>
    <row r="2909" ht="12.75">
      <c r="D2909" s="3"/>
    </row>
    <row r="2910" ht="12.75">
      <c r="D2910" s="3"/>
    </row>
    <row r="2911" ht="12.75">
      <c r="D2911" s="3"/>
    </row>
    <row r="2912" ht="12.75">
      <c r="D2912" s="3"/>
    </row>
    <row r="2913" ht="12.75">
      <c r="D2913" s="3"/>
    </row>
    <row r="2914" ht="12.75">
      <c r="D2914" s="3"/>
    </row>
    <row r="2915" ht="12.75">
      <c r="D2915" s="3"/>
    </row>
    <row r="2916" ht="12.75">
      <c r="D2916" s="3"/>
    </row>
    <row r="2917" ht="12.75">
      <c r="D2917" s="3"/>
    </row>
    <row r="2918" ht="12.75">
      <c r="D2918" s="3"/>
    </row>
    <row r="2919" ht="12.75">
      <c r="D2919" s="3"/>
    </row>
    <row r="2920" ht="12.75">
      <c r="D2920" s="3"/>
    </row>
    <row r="2921" ht="12.75">
      <c r="D2921" s="3"/>
    </row>
    <row r="2922" ht="12.75">
      <c r="D2922" s="3"/>
    </row>
    <row r="2923" ht="12.75">
      <c r="D2923" s="3"/>
    </row>
    <row r="2924" ht="12.75">
      <c r="D2924" s="3"/>
    </row>
    <row r="2925" ht="12.75">
      <c r="D2925" s="3"/>
    </row>
    <row r="2926" ht="12.75">
      <c r="D2926" s="3"/>
    </row>
    <row r="2927" ht="12.75">
      <c r="D2927" s="3"/>
    </row>
    <row r="2928" ht="12.75">
      <c r="D2928" s="3"/>
    </row>
    <row r="2929" ht="12.75">
      <c r="D2929" s="3"/>
    </row>
    <row r="2930" ht="12.75">
      <c r="D2930" s="3"/>
    </row>
    <row r="2931" ht="12.75">
      <c r="D2931" s="3"/>
    </row>
    <row r="2932" ht="12.75">
      <c r="D2932" s="3"/>
    </row>
    <row r="2933" ht="12.75">
      <c r="D2933" s="3"/>
    </row>
    <row r="2934" ht="12.75">
      <c r="D2934" s="3"/>
    </row>
    <row r="2935" ht="12.75">
      <c r="D2935" s="3"/>
    </row>
    <row r="2936" ht="12.75">
      <c r="D2936" s="3"/>
    </row>
    <row r="2937" ht="12.75">
      <c r="D2937" s="3"/>
    </row>
    <row r="2938" ht="12.75">
      <c r="D2938" s="3"/>
    </row>
    <row r="2939" ht="12.75">
      <c r="D2939" s="3"/>
    </row>
    <row r="2940" ht="12.75">
      <c r="D2940" s="3"/>
    </row>
    <row r="2941" ht="12.75">
      <c r="D2941" s="3"/>
    </row>
    <row r="2942" ht="12.75">
      <c r="D2942" s="3"/>
    </row>
    <row r="2943" ht="12.75">
      <c r="D2943" s="3"/>
    </row>
    <row r="2944" ht="12.75">
      <c r="D2944" s="3"/>
    </row>
    <row r="2945" ht="12.75">
      <c r="D2945" s="3"/>
    </row>
    <row r="2946" ht="12.75">
      <c r="D2946" s="3"/>
    </row>
    <row r="2947" ht="12.75">
      <c r="D2947" s="3"/>
    </row>
    <row r="2948" ht="12.75">
      <c r="D2948" s="3"/>
    </row>
    <row r="2949" ht="12.75">
      <c r="D2949" s="3"/>
    </row>
    <row r="2950" ht="12.75">
      <c r="D2950" s="3"/>
    </row>
    <row r="2951" ht="12.75">
      <c r="D2951" s="3"/>
    </row>
    <row r="2952" ht="12.75">
      <c r="D2952" s="3"/>
    </row>
    <row r="2953" ht="12.75">
      <c r="D2953" s="3"/>
    </row>
    <row r="2954" ht="12.75">
      <c r="D2954" s="3"/>
    </row>
    <row r="2955" ht="12.75">
      <c r="D2955" s="3"/>
    </row>
    <row r="2956" ht="12.75">
      <c r="D2956" s="3"/>
    </row>
    <row r="2957" ht="12.75">
      <c r="D2957" s="3"/>
    </row>
    <row r="2958" ht="12.75">
      <c r="D2958" s="3"/>
    </row>
    <row r="2959" ht="12.75">
      <c r="D2959" s="3"/>
    </row>
    <row r="2960" ht="12.75">
      <c r="D2960" s="3"/>
    </row>
    <row r="2961" ht="12.75">
      <c r="D2961" s="3"/>
    </row>
    <row r="2962" ht="12.75">
      <c r="D2962" s="3"/>
    </row>
    <row r="2963" ht="12.75">
      <c r="D2963" s="3"/>
    </row>
    <row r="2964" ht="12.75">
      <c r="D2964" s="3"/>
    </row>
    <row r="2965" ht="12.75">
      <c r="D2965" s="3"/>
    </row>
    <row r="2966" ht="12.75">
      <c r="D2966" s="3"/>
    </row>
    <row r="2967" ht="12.75">
      <c r="D2967" s="3"/>
    </row>
    <row r="2968" ht="12.75">
      <c r="D2968" s="3"/>
    </row>
    <row r="2969" ht="12.75">
      <c r="D2969" s="3"/>
    </row>
    <row r="2970" ht="12.75">
      <c r="D2970" s="3"/>
    </row>
    <row r="2971" ht="12.75">
      <c r="D2971" s="3"/>
    </row>
    <row r="2972" ht="12.75">
      <c r="D2972" s="3"/>
    </row>
    <row r="2973" ht="12.75">
      <c r="D2973" s="3"/>
    </row>
    <row r="2974" ht="12.75">
      <c r="D2974" s="3"/>
    </row>
    <row r="2975" ht="12.75">
      <c r="D2975" s="3"/>
    </row>
    <row r="2976" ht="12.75">
      <c r="D2976" s="3"/>
    </row>
    <row r="2977" ht="12.75">
      <c r="D2977" s="3"/>
    </row>
    <row r="2978" ht="12.75">
      <c r="D2978" s="3"/>
    </row>
    <row r="2979" ht="12.75">
      <c r="D2979" s="3"/>
    </row>
    <row r="2980" ht="12.75">
      <c r="D2980" s="3"/>
    </row>
    <row r="2981" ht="12.75">
      <c r="D2981" s="3"/>
    </row>
    <row r="2982" ht="12.75">
      <c r="D2982" s="3"/>
    </row>
    <row r="2983" ht="12.75">
      <c r="D2983" s="3"/>
    </row>
    <row r="2984" ht="12.75">
      <c r="D2984" s="3"/>
    </row>
    <row r="2985" ht="12.75">
      <c r="D2985" s="3"/>
    </row>
    <row r="2986" ht="12.75">
      <c r="D2986" s="3"/>
    </row>
    <row r="2987" ht="12.75">
      <c r="D2987" s="3"/>
    </row>
    <row r="2988" ht="12.75">
      <c r="D2988" s="3"/>
    </row>
    <row r="2989" ht="12.75">
      <c r="D2989" s="3"/>
    </row>
    <row r="2990" ht="12.75">
      <c r="D2990" s="3"/>
    </row>
    <row r="2991" ht="12.75">
      <c r="D2991" s="3"/>
    </row>
    <row r="2992" ht="12.75">
      <c r="D2992" s="3"/>
    </row>
    <row r="2993" ht="12.75">
      <c r="D2993" s="3"/>
    </row>
    <row r="2994" ht="12.75">
      <c r="D2994" s="3"/>
    </row>
    <row r="2995" ht="12.75">
      <c r="D2995" s="3"/>
    </row>
    <row r="2996" ht="12.75">
      <c r="D2996" s="3"/>
    </row>
    <row r="2997" ht="12.75">
      <c r="D2997" s="3"/>
    </row>
    <row r="2998" ht="12.75">
      <c r="D2998" s="3"/>
    </row>
    <row r="2999" ht="12.75">
      <c r="D2999" s="3"/>
    </row>
    <row r="3000" ht="12.75">
      <c r="D3000" s="3"/>
    </row>
    <row r="3001" ht="12.75">
      <c r="D3001" s="3"/>
    </row>
    <row r="3002" ht="12.75">
      <c r="D3002" s="3"/>
    </row>
    <row r="3003" ht="12.75">
      <c r="D3003" s="3"/>
    </row>
    <row r="3004" ht="12.75">
      <c r="D3004" s="3"/>
    </row>
    <row r="3005" ht="12.75">
      <c r="D3005" s="3"/>
    </row>
    <row r="3006" ht="12.75">
      <c r="D3006" s="3"/>
    </row>
    <row r="3007" ht="12.75">
      <c r="D3007" s="3"/>
    </row>
    <row r="3008" ht="12.75">
      <c r="D3008" s="3"/>
    </row>
    <row r="3009" ht="12.75">
      <c r="D3009" s="3"/>
    </row>
    <row r="3010" ht="12.75">
      <c r="D3010" s="3"/>
    </row>
    <row r="3011" ht="12.75">
      <c r="D3011" s="3"/>
    </row>
    <row r="3012" ht="12.75">
      <c r="D3012" s="3"/>
    </row>
    <row r="3013" ht="12.75">
      <c r="D3013" s="3"/>
    </row>
    <row r="3014" ht="12.75">
      <c r="D3014" s="3"/>
    </row>
    <row r="3015" ht="12.75">
      <c r="D3015" s="3"/>
    </row>
    <row r="3016" ht="12.75">
      <c r="D3016" s="3"/>
    </row>
    <row r="3017" ht="12.75">
      <c r="D3017" s="3"/>
    </row>
    <row r="3018" ht="12.75">
      <c r="D3018" s="3"/>
    </row>
    <row r="3019" ht="12.75">
      <c r="D3019" s="3"/>
    </row>
    <row r="3020" ht="12.75">
      <c r="D3020" s="3"/>
    </row>
    <row r="3021" ht="12.75">
      <c r="D3021" s="3"/>
    </row>
    <row r="3022" ht="12.75">
      <c r="D3022" s="3"/>
    </row>
    <row r="3023" ht="12.75">
      <c r="D3023" s="3"/>
    </row>
    <row r="3024" ht="12.75">
      <c r="D3024" s="3"/>
    </row>
    <row r="3025" ht="12.75">
      <c r="D3025" s="3"/>
    </row>
    <row r="3026" ht="12.75">
      <c r="D3026" s="3"/>
    </row>
    <row r="3027" ht="12.75">
      <c r="D3027" s="3"/>
    </row>
    <row r="3028" ht="12.75">
      <c r="D3028" s="3"/>
    </row>
    <row r="3029" ht="12.75">
      <c r="D3029" s="3"/>
    </row>
    <row r="3030" ht="12.75">
      <c r="D3030" s="3"/>
    </row>
    <row r="3031" ht="12.75">
      <c r="D3031" s="3"/>
    </row>
    <row r="3032" ht="12.75">
      <c r="D3032" s="3"/>
    </row>
    <row r="3033" ht="12.75">
      <c r="D3033" s="3"/>
    </row>
    <row r="3034" ht="12.75">
      <c r="D3034" s="3"/>
    </row>
    <row r="3035" ht="12.75">
      <c r="D3035" s="3"/>
    </row>
    <row r="3036" ht="12.75">
      <c r="D3036" s="3"/>
    </row>
    <row r="3037" ht="12.75">
      <c r="D3037" s="3"/>
    </row>
    <row r="3038" ht="12.75">
      <c r="D3038" s="3"/>
    </row>
    <row r="3039" ht="12.75">
      <c r="D3039" s="3"/>
    </row>
    <row r="3040" ht="12.75">
      <c r="D3040" s="3"/>
    </row>
    <row r="3041" ht="12.75">
      <c r="D3041" s="3"/>
    </row>
    <row r="3042" ht="12.75">
      <c r="D3042" s="3"/>
    </row>
    <row r="3043" ht="12.75">
      <c r="D3043" s="3"/>
    </row>
    <row r="3044" ht="12.75">
      <c r="D3044" s="3"/>
    </row>
    <row r="3045" ht="12.75">
      <c r="D3045" s="3"/>
    </row>
    <row r="3046" ht="12.75">
      <c r="D3046" s="3"/>
    </row>
    <row r="3047" ht="12.75">
      <c r="D3047" s="3"/>
    </row>
    <row r="3048" ht="12.75">
      <c r="D3048" s="3"/>
    </row>
    <row r="3049" ht="12.75">
      <c r="D3049" s="3"/>
    </row>
    <row r="3050" ht="12.75">
      <c r="D3050" s="3"/>
    </row>
    <row r="3051" ht="12.75">
      <c r="D3051" s="3"/>
    </row>
    <row r="3052" ht="12.75">
      <c r="D3052" s="3"/>
    </row>
    <row r="3053" ht="12.75">
      <c r="D3053" s="3"/>
    </row>
    <row r="3054" ht="12.75">
      <c r="D3054" s="3"/>
    </row>
    <row r="3055" ht="12.75">
      <c r="D3055" s="3"/>
    </row>
    <row r="3056" ht="12.75">
      <c r="D3056" s="3"/>
    </row>
    <row r="3057" ht="12.75">
      <c r="D3057" s="3"/>
    </row>
    <row r="3058" ht="12.75">
      <c r="D3058" s="3"/>
    </row>
    <row r="3059" ht="12.75">
      <c r="D3059" s="3"/>
    </row>
    <row r="3060" ht="12.75">
      <c r="D3060" s="3"/>
    </row>
    <row r="3061" ht="12.75">
      <c r="D3061" s="3"/>
    </row>
    <row r="3062" ht="12.75">
      <c r="D3062" s="3"/>
    </row>
    <row r="3063" ht="12.75">
      <c r="D3063" s="3"/>
    </row>
    <row r="3064" ht="12.75">
      <c r="D3064" s="3"/>
    </row>
    <row r="3065" ht="12.75">
      <c r="D3065" s="3"/>
    </row>
    <row r="3066" ht="12.75">
      <c r="D3066" s="3"/>
    </row>
    <row r="3067" ht="12.75">
      <c r="D3067" s="3"/>
    </row>
    <row r="3068" ht="12.75">
      <c r="D3068" s="3"/>
    </row>
    <row r="3069" ht="12.75">
      <c r="D3069" s="3"/>
    </row>
    <row r="3070" ht="12.75">
      <c r="D3070" s="3"/>
    </row>
    <row r="3071" ht="12.75">
      <c r="D3071" s="3"/>
    </row>
    <row r="3072" ht="12.75">
      <c r="D3072" s="3"/>
    </row>
    <row r="3073" ht="12.75">
      <c r="D3073" s="3"/>
    </row>
    <row r="3074" ht="12.75">
      <c r="D3074" s="3"/>
    </row>
    <row r="3075" ht="12.75">
      <c r="D3075" s="3"/>
    </row>
    <row r="3076" ht="12.75">
      <c r="D3076" s="3"/>
    </row>
    <row r="3077" ht="12.75">
      <c r="D3077" s="3"/>
    </row>
    <row r="3078" ht="12.75">
      <c r="D3078" s="3"/>
    </row>
    <row r="3079" ht="12.75">
      <c r="D3079" s="3"/>
    </row>
    <row r="3080" ht="12.75">
      <c r="D3080" s="3"/>
    </row>
    <row r="3081" ht="12.75">
      <c r="D3081" s="3"/>
    </row>
    <row r="3082" ht="12.75">
      <c r="D3082" s="3"/>
    </row>
    <row r="3083" ht="12.75">
      <c r="D3083" s="3"/>
    </row>
    <row r="3084" ht="12.75">
      <c r="D3084" s="3"/>
    </row>
    <row r="3085" ht="12.75">
      <c r="D3085" s="3"/>
    </row>
    <row r="3086" ht="12.75">
      <c r="D3086" s="3"/>
    </row>
    <row r="3087" ht="12.75">
      <c r="D3087" s="3"/>
    </row>
    <row r="3088" ht="12.75">
      <c r="D3088" s="3"/>
    </row>
    <row r="3089" ht="12.75">
      <c r="D3089" s="3"/>
    </row>
    <row r="3090" ht="12.75">
      <c r="D3090" s="3"/>
    </row>
    <row r="3091" ht="12.75">
      <c r="D3091" s="3"/>
    </row>
    <row r="3092" ht="12.75">
      <c r="D3092" s="3"/>
    </row>
    <row r="3093" ht="12.75">
      <c r="D3093" s="3"/>
    </row>
    <row r="3094" ht="12.75">
      <c r="D3094" s="3"/>
    </row>
    <row r="3095" ht="12.75">
      <c r="D3095" s="3"/>
    </row>
    <row r="3096" ht="12.75">
      <c r="D3096" s="3"/>
    </row>
    <row r="3097" ht="12.75">
      <c r="D3097" s="3"/>
    </row>
    <row r="3098" ht="12.75">
      <c r="D3098" s="3"/>
    </row>
    <row r="3099" ht="12.75">
      <c r="D3099" s="3"/>
    </row>
    <row r="3100" ht="12.75">
      <c r="D3100" s="3"/>
    </row>
    <row r="3101" ht="12.75">
      <c r="D3101" s="3"/>
    </row>
    <row r="3102" ht="12.75">
      <c r="D3102" s="3"/>
    </row>
    <row r="3103" ht="12.75">
      <c r="D3103" s="3"/>
    </row>
    <row r="3104" ht="12.75">
      <c r="D3104" s="3"/>
    </row>
    <row r="3105" ht="12.75">
      <c r="D3105" s="3"/>
    </row>
    <row r="3106" ht="12.75">
      <c r="D3106" s="3"/>
    </row>
    <row r="3107" ht="12.75">
      <c r="D3107" s="3"/>
    </row>
    <row r="3108" ht="12.75">
      <c r="D3108" s="3"/>
    </row>
    <row r="3109" ht="12.75">
      <c r="D3109" s="3"/>
    </row>
    <row r="3110" ht="12.75">
      <c r="D3110" s="3"/>
    </row>
    <row r="3111" ht="12.75">
      <c r="D3111" s="3"/>
    </row>
    <row r="3112" ht="12.75">
      <c r="D3112" s="3"/>
    </row>
    <row r="3113" ht="12.75">
      <c r="D3113" s="3"/>
    </row>
    <row r="3114" ht="12.75">
      <c r="D3114" s="3"/>
    </row>
    <row r="3115" ht="12.75">
      <c r="D3115" s="3"/>
    </row>
    <row r="3116" ht="12.75">
      <c r="D3116" s="3"/>
    </row>
    <row r="3117" ht="12.75">
      <c r="D3117" s="3"/>
    </row>
    <row r="3118" ht="12.75">
      <c r="D3118" s="3"/>
    </row>
    <row r="3119" ht="12.75">
      <c r="D3119" s="3"/>
    </row>
    <row r="3120" ht="12.75">
      <c r="D3120" s="3"/>
    </row>
    <row r="3121" ht="12.75">
      <c r="D3121" s="3"/>
    </row>
    <row r="3122" ht="12.75">
      <c r="D3122" s="3"/>
    </row>
    <row r="3123" ht="12.75">
      <c r="D3123" s="3"/>
    </row>
    <row r="3124" ht="12.75">
      <c r="D3124" s="3"/>
    </row>
    <row r="3125" ht="12.75">
      <c r="D3125" s="3"/>
    </row>
    <row r="3126" ht="12.75">
      <c r="D3126" s="3"/>
    </row>
    <row r="3127" ht="12.75">
      <c r="D3127" s="3"/>
    </row>
    <row r="3128" ht="12.75">
      <c r="D3128" s="3"/>
    </row>
    <row r="3129" ht="12.75">
      <c r="D3129" s="3"/>
    </row>
    <row r="3130" ht="12.75">
      <c r="D3130" s="3"/>
    </row>
    <row r="3131" ht="12.75">
      <c r="D3131" s="3"/>
    </row>
    <row r="3132" ht="12.75">
      <c r="D3132" s="3"/>
    </row>
    <row r="3133" ht="12.75">
      <c r="D3133" s="3"/>
    </row>
    <row r="3134" ht="12.75">
      <c r="D3134" s="3"/>
    </row>
    <row r="3135" ht="12.75">
      <c r="D3135" s="3"/>
    </row>
    <row r="3136" ht="12.75">
      <c r="D3136" s="3"/>
    </row>
    <row r="3137" ht="12.75">
      <c r="D3137" s="3"/>
    </row>
    <row r="3138" ht="12.75">
      <c r="D3138" s="3"/>
    </row>
    <row r="3139" ht="12.75">
      <c r="D3139" s="3"/>
    </row>
    <row r="3140" ht="12.75">
      <c r="D3140" s="3"/>
    </row>
    <row r="3141" ht="12.75">
      <c r="D3141" s="3"/>
    </row>
    <row r="3142" ht="12.75">
      <c r="D3142" s="3"/>
    </row>
    <row r="3143" ht="12.75">
      <c r="D3143" s="3"/>
    </row>
    <row r="3144" ht="12.75">
      <c r="D3144" s="3"/>
    </row>
    <row r="3145" ht="12.75">
      <c r="D3145" s="3"/>
    </row>
    <row r="3146" ht="12.75">
      <c r="D3146" s="3"/>
    </row>
    <row r="3147" ht="12.75">
      <c r="D3147" s="3"/>
    </row>
    <row r="3148" ht="12.75">
      <c r="D3148" s="3"/>
    </row>
    <row r="3149" ht="12.75">
      <c r="D3149" s="3"/>
    </row>
    <row r="3150" ht="12.75">
      <c r="D3150" s="3"/>
    </row>
    <row r="3151" ht="12.75">
      <c r="D3151" s="3"/>
    </row>
    <row r="3152" ht="12.75">
      <c r="D3152" s="3"/>
    </row>
    <row r="3153" ht="12.75">
      <c r="D3153" s="3"/>
    </row>
    <row r="3154" ht="12.75">
      <c r="D3154" s="3"/>
    </row>
    <row r="3155" ht="12.75">
      <c r="D3155" s="3"/>
    </row>
    <row r="3156" ht="12.75">
      <c r="D3156" s="3"/>
    </row>
    <row r="3157" ht="12.75">
      <c r="D3157" s="3"/>
    </row>
    <row r="3158" ht="12.75">
      <c r="D3158" s="3"/>
    </row>
    <row r="3159" ht="12.75">
      <c r="D3159" s="3"/>
    </row>
    <row r="3160" ht="12.75">
      <c r="D3160" s="3"/>
    </row>
    <row r="3161" ht="12.75">
      <c r="D3161" s="3"/>
    </row>
    <row r="3162" ht="12.75">
      <c r="D3162" s="3"/>
    </row>
    <row r="3163" ht="12.75">
      <c r="D3163" s="3"/>
    </row>
    <row r="3164" ht="12.75">
      <c r="D3164" s="3"/>
    </row>
    <row r="3165" ht="12.75">
      <c r="D3165" s="3"/>
    </row>
    <row r="3166" ht="12.75">
      <c r="D3166" s="3"/>
    </row>
    <row r="3167" ht="12.75">
      <c r="D3167" s="3"/>
    </row>
    <row r="3168" ht="12.75">
      <c r="D3168" s="3"/>
    </row>
    <row r="3169" ht="12.75">
      <c r="D3169" s="3"/>
    </row>
    <row r="3170" ht="12.75">
      <c r="D3170" s="3"/>
    </row>
    <row r="3171" ht="12.75">
      <c r="D3171" s="3"/>
    </row>
    <row r="3172" ht="12.75">
      <c r="D3172" s="3"/>
    </row>
    <row r="3173" ht="12.75">
      <c r="D3173" s="3"/>
    </row>
    <row r="3174" ht="12.75">
      <c r="D3174" s="3"/>
    </row>
    <row r="3175" ht="12.75">
      <c r="D3175" s="3"/>
    </row>
    <row r="3176" ht="12.75">
      <c r="D3176" s="3"/>
    </row>
    <row r="3177" ht="12.75">
      <c r="D3177" s="3"/>
    </row>
    <row r="3178" ht="12.75">
      <c r="D3178" s="3"/>
    </row>
    <row r="3179" ht="12.75">
      <c r="D3179" s="3"/>
    </row>
    <row r="3180" ht="12.75">
      <c r="D3180" s="3"/>
    </row>
    <row r="3181" ht="12.75">
      <c r="D3181" s="3"/>
    </row>
    <row r="3182" ht="12.75">
      <c r="D3182" s="3"/>
    </row>
    <row r="3183" ht="12.75">
      <c r="D3183" s="3"/>
    </row>
    <row r="3184" ht="12.75">
      <c r="D3184" s="3"/>
    </row>
    <row r="3185" ht="12.75">
      <c r="D3185" s="3"/>
    </row>
    <row r="3186" ht="12.75">
      <c r="D3186" s="3"/>
    </row>
    <row r="3187" ht="12.75">
      <c r="D3187" s="3"/>
    </row>
    <row r="3188" ht="12.75">
      <c r="D3188" s="3"/>
    </row>
    <row r="3189" ht="12.75">
      <c r="D3189" s="3"/>
    </row>
    <row r="3190" ht="12.75">
      <c r="D3190" s="3"/>
    </row>
    <row r="3191" ht="12.75">
      <c r="D3191" s="3"/>
    </row>
    <row r="3192" ht="12.75">
      <c r="D3192" s="3"/>
    </row>
    <row r="3193" ht="12.75">
      <c r="D3193" s="3"/>
    </row>
    <row r="3194" ht="12.75">
      <c r="D3194" s="3"/>
    </row>
    <row r="3195" ht="12.75">
      <c r="D3195" s="3"/>
    </row>
    <row r="3196" ht="12.75">
      <c r="D3196" s="3"/>
    </row>
    <row r="3197" ht="12.75">
      <c r="D3197" s="3"/>
    </row>
    <row r="3198" ht="12.75">
      <c r="D3198" s="3"/>
    </row>
    <row r="3199" ht="12.75">
      <c r="D3199" s="3"/>
    </row>
    <row r="3200" ht="12.75">
      <c r="D3200" s="3"/>
    </row>
    <row r="3201" ht="12.75">
      <c r="D3201" s="3"/>
    </row>
    <row r="3202" ht="12.75">
      <c r="D3202" s="3"/>
    </row>
    <row r="3203" ht="12.75">
      <c r="D3203" s="3"/>
    </row>
    <row r="3204" ht="12.75">
      <c r="D3204" s="3"/>
    </row>
    <row r="3205" ht="12.75">
      <c r="D3205" s="3"/>
    </row>
    <row r="3206" ht="12.75">
      <c r="D3206" s="3"/>
    </row>
    <row r="3207" ht="12.75">
      <c r="D3207" s="3"/>
    </row>
    <row r="3208" ht="12.75">
      <c r="D3208" s="3"/>
    </row>
    <row r="3209" ht="12.75">
      <c r="D3209" s="3"/>
    </row>
    <row r="3210" ht="12.75">
      <c r="D3210" s="3"/>
    </row>
    <row r="3211" ht="12.75">
      <c r="D3211" s="3"/>
    </row>
    <row r="3212" ht="12.75">
      <c r="D3212" s="3"/>
    </row>
    <row r="3213" ht="12.75">
      <c r="D3213" s="3"/>
    </row>
    <row r="3214" ht="12.75">
      <c r="D3214" s="3"/>
    </row>
    <row r="3215" ht="12.75">
      <c r="D3215" s="3"/>
    </row>
    <row r="3216" ht="12.75">
      <c r="D3216" s="3"/>
    </row>
    <row r="3217" ht="12.75">
      <c r="D3217" s="3"/>
    </row>
    <row r="3218" ht="12.75">
      <c r="D3218" s="3"/>
    </row>
    <row r="3219" ht="12.75">
      <c r="D3219" s="3"/>
    </row>
    <row r="3220" ht="12.75">
      <c r="D3220" s="3"/>
    </row>
    <row r="3221" ht="12.75">
      <c r="D3221" s="3"/>
    </row>
    <row r="3222" ht="12.75">
      <c r="D3222" s="3"/>
    </row>
    <row r="3223" ht="12.75">
      <c r="D3223" s="3"/>
    </row>
    <row r="3224" ht="12.75">
      <c r="D3224" s="3"/>
    </row>
    <row r="3225" ht="12.75">
      <c r="D3225" s="3"/>
    </row>
    <row r="3226" ht="12.75">
      <c r="D3226" s="3"/>
    </row>
    <row r="3227" ht="12.75">
      <c r="D3227" s="3"/>
    </row>
    <row r="3228" ht="12.75">
      <c r="D3228" s="3"/>
    </row>
    <row r="3229" ht="12.75">
      <c r="D3229" s="3"/>
    </row>
    <row r="3230" ht="12.75">
      <c r="D3230" s="3"/>
    </row>
    <row r="3231" ht="12.75">
      <c r="D3231" s="3"/>
    </row>
    <row r="3232" ht="12.75">
      <c r="D3232" s="3"/>
    </row>
    <row r="3233" ht="12.75">
      <c r="D3233" s="3"/>
    </row>
    <row r="3234" ht="12.75">
      <c r="D3234" s="3"/>
    </row>
    <row r="3235" ht="12.75">
      <c r="D3235" s="3"/>
    </row>
    <row r="3236" ht="12.75">
      <c r="D3236" s="3"/>
    </row>
    <row r="3237" ht="12.75">
      <c r="D3237" s="3"/>
    </row>
    <row r="3238" ht="12.75">
      <c r="D3238" s="3"/>
    </row>
    <row r="3239" ht="12.75">
      <c r="D3239" s="3"/>
    </row>
    <row r="3240" ht="12.75">
      <c r="D3240" s="3"/>
    </row>
    <row r="3241" ht="12.75">
      <c r="D3241" s="3"/>
    </row>
    <row r="3242" ht="12.75">
      <c r="D3242" s="3"/>
    </row>
    <row r="3243" ht="12.75">
      <c r="D3243" s="3"/>
    </row>
    <row r="3244" ht="12.75">
      <c r="D3244" s="3"/>
    </row>
    <row r="3245" ht="12.75">
      <c r="D3245" s="3"/>
    </row>
    <row r="3246" ht="12.75">
      <c r="D3246" s="3"/>
    </row>
    <row r="3247" ht="12.75">
      <c r="D3247" s="3"/>
    </row>
    <row r="3248" ht="12.75">
      <c r="D3248" s="3"/>
    </row>
    <row r="3249" ht="12.75">
      <c r="D3249" s="3"/>
    </row>
    <row r="3250" ht="12.75">
      <c r="D3250" s="3"/>
    </row>
    <row r="3251" ht="12.75">
      <c r="D3251" s="3"/>
    </row>
    <row r="3252" ht="12.75">
      <c r="D3252" s="3"/>
    </row>
    <row r="3253" ht="12.75">
      <c r="D3253" s="3"/>
    </row>
    <row r="3254" ht="12.75">
      <c r="D3254" s="3"/>
    </row>
    <row r="3255" ht="12.75">
      <c r="D3255" s="3"/>
    </row>
    <row r="3256" ht="12.75">
      <c r="D3256" s="3"/>
    </row>
    <row r="3257" ht="12.75">
      <c r="D3257" s="3"/>
    </row>
    <row r="3258" ht="12.75">
      <c r="D3258" s="3"/>
    </row>
    <row r="3259" ht="12.75">
      <c r="D3259" s="3"/>
    </row>
    <row r="3260" ht="12.75">
      <c r="D3260" s="3"/>
    </row>
    <row r="3261" ht="12.75">
      <c r="D3261" s="3"/>
    </row>
    <row r="3262" ht="12.75">
      <c r="D3262" s="3"/>
    </row>
    <row r="3263" ht="12.75">
      <c r="D3263" s="3"/>
    </row>
    <row r="3264" ht="12.75">
      <c r="D3264" s="3"/>
    </row>
    <row r="3265" ht="12.75">
      <c r="D3265" s="3"/>
    </row>
    <row r="3266" ht="12.75">
      <c r="D3266" s="3"/>
    </row>
    <row r="3267" ht="12.75">
      <c r="D3267" s="3"/>
    </row>
    <row r="3268" ht="12.75">
      <c r="D3268" s="3"/>
    </row>
    <row r="3269" ht="12.75">
      <c r="D3269" s="3"/>
    </row>
    <row r="3270" ht="12.75">
      <c r="D3270" s="3"/>
    </row>
    <row r="3271" ht="12.75">
      <c r="D3271" s="3"/>
    </row>
    <row r="3272" ht="12.75">
      <c r="D3272" s="3"/>
    </row>
    <row r="3273" ht="12.75">
      <c r="D3273" s="3"/>
    </row>
    <row r="3274" ht="12.75">
      <c r="D3274" s="3"/>
    </row>
    <row r="3275" ht="12.75">
      <c r="D3275" s="3"/>
    </row>
    <row r="3276" ht="12.75">
      <c r="D3276" s="3"/>
    </row>
    <row r="3277" ht="12.75">
      <c r="D3277" s="3"/>
    </row>
    <row r="3278" ht="12.75">
      <c r="D3278" s="3"/>
    </row>
    <row r="3279" ht="12.75">
      <c r="D3279" s="3"/>
    </row>
    <row r="3280" ht="12.75">
      <c r="D3280" s="3"/>
    </row>
    <row r="3281" ht="12.75">
      <c r="D3281" s="3"/>
    </row>
    <row r="3282" ht="12.75">
      <c r="D3282" s="3"/>
    </row>
    <row r="3283" ht="12.75">
      <c r="D3283" s="3"/>
    </row>
    <row r="3284" ht="12.75">
      <c r="D3284" s="3"/>
    </row>
    <row r="3285" ht="12.75">
      <c r="D3285" s="3"/>
    </row>
    <row r="3286" ht="12.75">
      <c r="D3286" s="3"/>
    </row>
    <row r="3287" ht="12.75">
      <c r="D3287" s="3"/>
    </row>
    <row r="3288" ht="12.75">
      <c r="D3288" s="3"/>
    </row>
    <row r="3289" ht="12.75">
      <c r="D3289" s="3"/>
    </row>
    <row r="3290" ht="12.75">
      <c r="D3290" s="3"/>
    </row>
    <row r="3291" ht="12.75">
      <c r="D3291" s="3"/>
    </row>
    <row r="3292" ht="12.75">
      <c r="D3292" s="3"/>
    </row>
    <row r="3293" ht="12.75">
      <c r="D3293" s="3"/>
    </row>
    <row r="3294" ht="12.75">
      <c r="D3294" s="3"/>
    </row>
    <row r="3295" ht="12.75">
      <c r="D3295" s="3"/>
    </row>
    <row r="3296" ht="12.75">
      <c r="D3296" s="3"/>
    </row>
    <row r="3297" ht="12.75">
      <c r="D3297" s="3"/>
    </row>
    <row r="3298" ht="12.75">
      <c r="D3298" s="3"/>
    </row>
    <row r="3299" ht="12.75">
      <c r="D3299" s="3"/>
    </row>
    <row r="3300" ht="12.75">
      <c r="D3300" s="3"/>
    </row>
    <row r="3301" ht="12.75">
      <c r="D3301" s="3"/>
    </row>
    <row r="3302" ht="12.75">
      <c r="D3302" s="3"/>
    </row>
    <row r="3303" ht="12.75">
      <c r="D3303" s="3"/>
    </row>
    <row r="3304" ht="12.75">
      <c r="D3304" s="3"/>
    </row>
    <row r="3305" ht="12.75">
      <c r="D3305" s="3"/>
    </row>
    <row r="3306" ht="12.75">
      <c r="D3306" s="3"/>
    </row>
    <row r="3307" ht="12.75">
      <c r="D3307" s="3"/>
    </row>
    <row r="3308" ht="12.75">
      <c r="D3308" s="3"/>
    </row>
    <row r="3309" ht="12.75">
      <c r="D3309" s="3"/>
    </row>
    <row r="3310" ht="12.75">
      <c r="D3310" s="3"/>
    </row>
    <row r="3311" ht="12.75">
      <c r="D3311" s="3"/>
    </row>
    <row r="3312" ht="12.75">
      <c r="D3312" s="3"/>
    </row>
    <row r="3313" ht="12.75">
      <c r="D3313" s="3"/>
    </row>
    <row r="3314" ht="12.75">
      <c r="D3314" s="3"/>
    </row>
    <row r="3315" ht="12.75">
      <c r="D3315" s="3"/>
    </row>
    <row r="3316" ht="12.75">
      <c r="D3316" s="3"/>
    </row>
    <row r="3317" ht="12.75">
      <c r="D3317" s="3"/>
    </row>
    <row r="3318" ht="12.75">
      <c r="D3318" s="3"/>
    </row>
    <row r="3319" ht="12.75">
      <c r="D3319" s="3"/>
    </row>
    <row r="3320" ht="12.75">
      <c r="D3320" s="3"/>
    </row>
    <row r="3321" ht="12.75">
      <c r="D3321" s="3"/>
    </row>
    <row r="3322" ht="12.75">
      <c r="D3322" s="3"/>
    </row>
    <row r="3323" ht="12.75">
      <c r="D3323" s="3"/>
    </row>
    <row r="3324" ht="12.75">
      <c r="D3324" s="3"/>
    </row>
    <row r="3325" ht="12.75">
      <c r="D3325" s="3"/>
    </row>
    <row r="3326" ht="12.75">
      <c r="D3326" s="3"/>
    </row>
    <row r="3327" ht="12.75">
      <c r="D3327" s="3"/>
    </row>
    <row r="3328" ht="12.75">
      <c r="D3328" s="3"/>
    </row>
    <row r="3329" ht="12.75">
      <c r="D3329" s="3"/>
    </row>
    <row r="3330" ht="12.75">
      <c r="D3330" s="3"/>
    </row>
    <row r="3331" ht="12.75">
      <c r="D3331" s="3"/>
    </row>
    <row r="3332" ht="12.75">
      <c r="D3332" s="3"/>
    </row>
    <row r="3333" ht="12.75">
      <c r="D3333" s="3"/>
    </row>
    <row r="3334" ht="12.75">
      <c r="D3334" s="3"/>
    </row>
    <row r="3335" ht="12.75">
      <c r="D3335" s="3"/>
    </row>
    <row r="3336" ht="12.75">
      <c r="D3336" s="3"/>
    </row>
    <row r="3337" ht="12.75">
      <c r="D3337" s="3"/>
    </row>
    <row r="3338" ht="12.75">
      <c r="D3338" s="3"/>
    </row>
    <row r="3339" ht="12.75">
      <c r="D3339" s="3"/>
    </row>
    <row r="3340" ht="12.75">
      <c r="D3340" s="3"/>
    </row>
    <row r="3341" ht="12.75">
      <c r="D3341" s="3"/>
    </row>
    <row r="3342" ht="12.75">
      <c r="D3342" s="3"/>
    </row>
    <row r="3343" ht="12.75">
      <c r="D3343" s="3"/>
    </row>
    <row r="3344" ht="12.75">
      <c r="D3344" s="3"/>
    </row>
    <row r="3345" ht="12.75">
      <c r="D3345" s="3"/>
    </row>
    <row r="3346" ht="12.75">
      <c r="D3346" s="3"/>
    </row>
    <row r="3347" ht="12.75">
      <c r="D3347" s="3"/>
    </row>
    <row r="3348" ht="12.75">
      <c r="D3348" s="3"/>
    </row>
    <row r="3349" ht="12.75">
      <c r="D3349" s="3"/>
    </row>
    <row r="3350" ht="12.75">
      <c r="D3350" s="3"/>
    </row>
    <row r="3351" ht="12.75">
      <c r="D3351" s="3"/>
    </row>
    <row r="3352" ht="12.75">
      <c r="D3352" s="3"/>
    </row>
    <row r="3353" ht="12.75">
      <c r="D3353" s="3"/>
    </row>
    <row r="3354" ht="12.75">
      <c r="D3354" s="3"/>
    </row>
    <row r="3355" ht="12.75">
      <c r="D3355" s="3"/>
    </row>
    <row r="3356" ht="12.75">
      <c r="D3356" s="3"/>
    </row>
    <row r="3357" ht="12.75">
      <c r="D3357" s="3"/>
    </row>
    <row r="3358" ht="12.75">
      <c r="D3358" s="3"/>
    </row>
    <row r="3359" ht="12.75">
      <c r="D3359" s="3"/>
    </row>
    <row r="3360" ht="12.75">
      <c r="D3360" s="3"/>
    </row>
    <row r="3361" ht="12.75">
      <c r="D3361" s="3"/>
    </row>
    <row r="3362" ht="12.75">
      <c r="D3362" s="3"/>
    </row>
    <row r="3363" ht="12.75">
      <c r="D3363" s="3"/>
    </row>
    <row r="3364" ht="12.75">
      <c r="D3364" s="3"/>
    </row>
    <row r="3365" ht="12.75">
      <c r="D3365" s="3"/>
    </row>
    <row r="3366" ht="12.75">
      <c r="D3366" s="3"/>
    </row>
    <row r="3367" ht="12.75">
      <c r="D3367" s="3"/>
    </row>
    <row r="3368" ht="12.75">
      <c r="D3368" s="3"/>
    </row>
    <row r="3369" ht="12.75">
      <c r="D3369" s="3"/>
    </row>
    <row r="3370" ht="12.75">
      <c r="D3370" s="3"/>
    </row>
    <row r="3371" ht="12.75">
      <c r="D3371" s="3"/>
    </row>
    <row r="3372" ht="12.75">
      <c r="D3372" s="3"/>
    </row>
    <row r="3373" ht="12.75">
      <c r="D3373" s="3"/>
    </row>
    <row r="3374" ht="12.75">
      <c r="D3374" s="3"/>
    </row>
    <row r="3375" ht="12.75">
      <c r="D3375" s="3"/>
    </row>
    <row r="3376" ht="12.75">
      <c r="D3376" s="3"/>
    </row>
    <row r="3377" ht="12.75">
      <c r="D3377" s="3"/>
    </row>
    <row r="3378" ht="12.75">
      <c r="D3378" s="3"/>
    </row>
    <row r="3379" ht="12.75">
      <c r="D3379" s="3"/>
    </row>
    <row r="3380" ht="12.75">
      <c r="D3380" s="3"/>
    </row>
    <row r="3381" ht="12.75">
      <c r="D3381" s="3"/>
    </row>
    <row r="3382" ht="12.75">
      <c r="D3382" s="3"/>
    </row>
    <row r="3383" ht="12.75">
      <c r="D3383" s="3"/>
    </row>
    <row r="3384" ht="12.75">
      <c r="D3384" s="3"/>
    </row>
    <row r="3385" ht="12.75">
      <c r="D3385" s="3"/>
    </row>
    <row r="3386" ht="12.75">
      <c r="D3386" s="3"/>
    </row>
    <row r="3387" ht="12.75">
      <c r="D3387" s="3"/>
    </row>
    <row r="3388" ht="12.75">
      <c r="D3388" s="3"/>
    </row>
    <row r="3389" ht="12.75">
      <c r="D3389" s="3"/>
    </row>
    <row r="3390" ht="12.75">
      <c r="D3390" s="3"/>
    </row>
    <row r="3391" ht="12.75">
      <c r="D3391" s="3"/>
    </row>
    <row r="3392" ht="12.75">
      <c r="D3392" s="3"/>
    </row>
    <row r="3393" ht="12.75">
      <c r="D3393" s="3"/>
    </row>
    <row r="3394" ht="12.75">
      <c r="D3394" s="3"/>
    </row>
    <row r="3395" ht="12.75">
      <c r="D3395" s="3"/>
    </row>
    <row r="3396" ht="12.75">
      <c r="D3396" s="3"/>
    </row>
    <row r="3397" ht="12.75">
      <c r="D3397" s="3"/>
    </row>
    <row r="3398" ht="12.75">
      <c r="D3398" s="3"/>
    </row>
    <row r="3399" ht="12.75">
      <c r="D3399" s="3"/>
    </row>
    <row r="3400" ht="12.75">
      <c r="D3400" s="3"/>
    </row>
    <row r="3401" ht="12.75">
      <c r="D3401" s="3"/>
    </row>
    <row r="3402" ht="12.75">
      <c r="D3402" s="3"/>
    </row>
    <row r="3403" ht="12.75">
      <c r="D3403" s="3"/>
    </row>
    <row r="3404" ht="12.75">
      <c r="D3404" s="3"/>
    </row>
    <row r="3405" ht="12.75">
      <c r="D3405" s="3"/>
    </row>
    <row r="3406" ht="12.75">
      <c r="D3406" s="3"/>
    </row>
    <row r="3407" ht="12.75">
      <c r="D3407" s="3"/>
    </row>
    <row r="3408" ht="12.75">
      <c r="D3408" s="3"/>
    </row>
    <row r="3409" ht="12.75">
      <c r="D3409" s="3"/>
    </row>
    <row r="3410" ht="12.75">
      <c r="D3410" s="3"/>
    </row>
    <row r="3411" ht="12.75">
      <c r="D3411" s="3"/>
    </row>
    <row r="3412" ht="12.75">
      <c r="D3412" s="3"/>
    </row>
    <row r="3413" ht="12.75">
      <c r="D3413" s="3"/>
    </row>
    <row r="3414" ht="12.75">
      <c r="D3414" s="3"/>
    </row>
    <row r="3415" ht="12.75">
      <c r="D3415" s="3"/>
    </row>
    <row r="3416" ht="12.75">
      <c r="D3416" s="3"/>
    </row>
    <row r="3417" ht="12.75">
      <c r="D3417" s="3"/>
    </row>
    <row r="3418" ht="12.75">
      <c r="D3418" s="3"/>
    </row>
    <row r="3419" ht="12.75">
      <c r="D3419" s="3"/>
    </row>
    <row r="3420" ht="12.75">
      <c r="D3420" s="3"/>
    </row>
    <row r="3421" ht="12.75">
      <c r="D3421" s="3"/>
    </row>
    <row r="3422" ht="12.75">
      <c r="D3422" s="3"/>
    </row>
    <row r="3423" ht="12.75">
      <c r="D3423" s="3"/>
    </row>
    <row r="3424" ht="12.75">
      <c r="D3424" s="3"/>
    </row>
    <row r="3425" ht="12.75">
      <c r="D3425" s="3"/>
    </row>
    <row r="3426" ht="12.75">
      <c r="D3426" s="3"/>
    </row>
    <row r="3427" ht="12.75">
      <c r="D3427" s="3"/>
    </row>
    <row r="3428" ht="12.75">
      <c r="D3428" s="3"/>
    </row>
    <row r="3429" ht="12.75">
      <c r="D3429" s="3"/>
    </row>
    <row r="3430" ht="12.75">
      <c r="D3430" s="3"/>
    </row>
    <row r="3431" ht="12.75">
      <c r="D3431" s="3"/>
    </row>
    <row r="3432" ht="12.75">
      <c r="D3432" s="3"/>
    </row>
    <row r="3433" ht="12.75">
      <c r="D3433" s="3"/>
    </row>
    <row r="3434" ht="12.75">
      <c r="D3434" s="3"/>
    </row>
    <row r="3435" ht="12.75">
      <c r="D3435" s="3"/>
    </row>
    <row r="3436" ht="12.75">
      <c r="D3436" s="3"/>
    </row>
    <row r="3437" ht="12.75">
      <c r="D3437" s="3"/>
    </row>
    <row r="3438" ht="12.75">
      <c r="D3438" s="3"/>
    </row>
    <row r="3439" ht="12.75">
      <c r="D3439" s="3"/>
    </row>
    <row r="3440" ht="12.75">
      <c r="D3440" s="3"/>
    </row>
    <row r="3441" ht="12.75">
      <c r="D3441" s="3"/>
    </row>
    <row r="3442" ht="12.75">
      <c r="D3442" s="3"/>
    </row>
    <row r="3443" ht="12.75">
      <c r="D3443" s="3"/>
    </row>
    <row r="3444" ht="12.75">
      <c r="D3444" s="3"/>
    </row>
    <row r="3445" ht="12.75">
      <c r="D3445" s="3"/>
    </row>
    <row r="3446" ht="12.75">
      <c r="D3446" s="3"/>
    </row>
    <row r="3447" ht="12.75">
      <c r="D3447" s="3"/>
    </row>
    <row r="3448" ht="12.75">
      <c r="D3448" s="3"/>
    </row>
    <row r="3449" ht="12.75">
      <c r="D3449" s="3"/>
    </row>
    <row r="3450" ht="12.75">
      <c r="D3450" s="3"/>
    </row>
    <row r="3451" ht="12.75">
      <c r="D3451" s="3"/>
    </row>
    <row r="3452" ht="12.75">
      <c r="D3452" s="3"/>
    </row>
    <row r="3453" ht="12.75">
      <c r="D3453" s="3"/>
    </row>
    <row r="3454" ht="12.75">
      <c r="D3454" s="3"/>
    </row>
    <row r="3455" ht="12.75">
      <c r="D3455" s="3"/>
    </row>
    <row r="3456" ht="12.75">
      <c r="D3456" s="3"/>
    </row>
    <row r="3457" ht="12.75">
      <c r="D3457" s="3"/>
    </row>
    <row r="3458" ht="12.75">
      <c r="D3458" s="3"/>
    </row>
    <row r="3459" ht="12.75">
      <c r="D3459" s="3"/>
    </row>
    <row r="3460" ht="12.75">
      <c r="D3460" s="3"/>
    </row>
  </sheetData>
  <sheetProtection password="C76B" sheet="1" objects="1" scenarios="1"/>
  <mergeCells count="97">
    <mergeCell ref="E1775:F1775"/>
    <mergeCell ref="E1816:F1816"/>
    <mergeCell ref="E1831:F1831"/>
    <mergeCell ref="E1834:F1834"/>
    <mergeCell ref="E1819:F1819"/>
    <mergeCell ref="E1822:F1822"/>
    <mergeCell ref="E1825:F1825"/>
    <mergeCell ref="E1828:F1828"/>
    <mergeCell ref="E1372:F1372"/>
    <mergeCell ref="E1375:F1375"/>
    <mergeCell ref="E1378:F1378"/>
    <mergeCell ref="E1381:F1381"/>
    <mergeCell ref="E1711:F1711"/>
    <mergeCell ref="E1772:F1772"/>
    <mergeCell ref="E1248:F1248"/>
    <mergeCell ref="E1251:F1251"/>
    <mergeCell ref="E1287:F1287"/>
    <mergeCell ref="E1290:F1290"/>
    <mergeCell ref="E1293:F1293"/>
    <mergeCell ref="E1296:F1296"/>
    <mergeCell ref="E948:F948"/>
    <mergeCell ref="E951:F951"/>
    <mergeCell ref="E954:F954"/>
    <mergeCell ref="E957:F957"/>
    <mergeCell ref="E1242:F1242"/>
    <mergeCell ref="E1245:F1245"/>
    <mergeCell ref="E157:F157"/>
    <mergeCell ref="E227:F227"/>
    <mergeCell ref="E230:F230"/>
    <mergeCell ref="E160:F160"/>
    <mergeCell ref="E163:F163"/>
    <mergeCell ref="E221:F221"/>
    <mergeCell ref="E224:F224"/>
    <mergeCell ref="E60:F60"/>
    <mergeCell ref="E101:F101"/>
    <mergeCell ref="E104:F104"/>
    <mergeCell ref="E107:F107"/>
    <mergeCell ref="E110:F110"/>
    <mergeCell ref="E154:F154"/>
    <mergeCell ref="E3:F3"/>
    <mergeCell ref="E6:F6"/>
    <mergeCell ref="E51:F51"/>
    <mergeCell ref="E54:F54"/>
    <mergeCell ref="E9:F9"/>
    <mergeCell ref="E57:F57"/>
    <mergeCell ref="E613:F613"/>
    <mergeCell ref="E616:F616"/>
    <mergeCell ref="E465:F465"/>
    <mergeCell ref="E468:F468"/>
    <mergeCell ref="E471:F471"/>
    <mergeCell ref="E474:F474"/>
    <mergeCell ref="E744:F744"/>
    <mergeCell ref="E747:F747"/>
    <mergeCell ref="E806:F806"/>
    <mergeCell ref="E809:F809"/>
    <mergeCell ref="E670:F670"/>
    <mergeCell ref="E673:F673"/>
    <mergeCell ref="E738:F738"/>
    <mergeCell ref="E741:F741"/>
    <mergeCell ref="E1003:F1003"/>
    <mergeCell ref="E1006:F1006"/>
    <mergeCell ref="E1009:F1009"/>
    <mergeCell ref="E1012:F1012"/>
    <mergeCell ref="E812:F812"/>
    <mergeCell ref="E815:F815"/>
    <mergeCell ref="E901:F901"/>
    <mergeCell ref="E904:F904"/>
    <mergeCell ref="E907:F907"/>
    <mergeCell ref="E910:F910"/>
    <mergeCell ref="E1164:F1164"/>
    <mergeCell ref="E1167:F1167"/>
    <mergeCell ref="E1170:F1170"/>
    <mergeCell ref="E1173:F1173"/>
    <mergeCell ref="E1077:F1077"/>
    <mergeCell ref="E1080:F1080"/>
    <mergeCell ref="E1124:F1124"/>
    <mergeCell ref="E1127:F1127"/>
    <mergeCell ref="E1482:F1482"/>
    <mergeCell ref="E1485:F1485"/>
    <mergeCell ref="E1455:F1455"/>
    <mergeCell ref="E1458:F1458"/>
    <mergeCell ref="E1461:F1461"/>
    <mergeCell ref="E1464:F1464"/>
    <mergeCell ref="E1574:F1574"/>
    <mergeCell ref="E1577:F1577"/>
    <mergeCell ref="E1580:F1580"/>
    <mergeCell ref="E1583:F1583"/>
    <mergeCell ref="E1513:F1513"/>
    <mergeCell ref="E1516:F1516"/>
    <mergeCell ref="E1519:F1519"/>
    <mergeCell ref="E1522:F1522"/>
    <mergeCell ref="E1705:F1705"/>
    <mergeCell ref="E1708:F1708"/>
    <mergeCell ref="E1670:F1670"/>
    <mergeCell ref="E1673:F1673"/>
    <mergeCell ref="E1699:F1699"/>
    <mergeCell ref="E1702:F170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TECHNISCH ADVIESBURO BETUWE</dc:creator>
  <cp:keywords/>
  <dc:description/>
  <cp:lastModifiedBy>MonPet</cp:lastModifiedBy>
  <cp:lastPrinted>2004-12-30T11:03:46Z</cp:lastPrinted>
  <dcterms:created xsi:type="dcterms:W3CDTF">2002-12-10T22:06:06Z</dcterms:created>
  <dcterms:modified xsi:type="dcterms:W3CDTF">2010-09-04T18:23:08Z</dcterms:modified>
  <cp:category/>
  <cp:version/>
  <cp:contentType/>
  <cp:contentStatus/>
</cp:coreProperties>
</file>